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555" windowHeight="6660" tabRatio="857" firstSheet="5" activeTab="10"/>
  </bookViews>
  <sheets>
    <sheet name="DAFTAR REKENING" sheetId="1" r:id="rId1"/>
    <sheet name="JURNAL UMUM" sheetId="2" r:id="rId2"/>
    <sheet name="BB AKTIVA LANCAR" sheetId="3" r:id="rId3"/>
    <sheet name="BB AKTIVA TETAP" sheetId="4" r:id="rId4"/>
    <sheet name="BB KEWAJIBAN LANCAR" sheetId="5" r:id="rId5"/>
    <sheet name="BB MODAL" sheetId="6" r:id="rId6"/>
    <sheet name="BB PENDAPATAN" sheetId="7" r:id="rId7"/>
    <sheet name="BB BIAYA" sheetId="8" r:id="rId8"/>
    <sheet name="NERACA SALDO" sheetId="9" r:id="rId9"/>
    <sheet name="AJP" sheetId="10" r:id="rId10"/>
    <sheet name="Neraca Lajur" sheetId="11" r:id="rId11"/>
    <sheet name="LAPORAN LABA RUGI" sheetId="12" r:id="rId12"/>
    <sheet name="Laporan Neraca" sheetId="13" r:id="rId13"/>
    <sheet name="Laporan Perubahan Modal" sheetId="14" r:id="rId14"/>
    <sheet name="Jurnal Penutup" sheetId="15" r:id="rId15"/>
    <sheet name="NS SETELAH PENUTUPAN" sheetId="16" r:id="rId16"/>
  </sheets>
  <definedNames>
    <definedName name="CRITERIA" localSheetId="2">'BB AKTIVA LANCAR'!$D$1:$D$2</definedName>
    <definedName name="CRITERIA" localSheetId="3">'BB AKTIVA TETAP'!$L$5:$L$6</definedName>
    <definedName name="CRITERIA" localSheetId="7">'BB BIAYA'!$AJ$1:$AJ$2</definedName>
    <definedName name="CRITERIA" localSheetId="4">'BB KEWAJIBAN LANCAR'!$L$1:$L$2</definedName>
    <definedName name="CRITERIA" localSheetId="5">'BB MODAL'!$D$1:$D$2</definedName>
    <definedName name="CRITERIA" localSheetId="6">'BB PENDAPATAN'!$D$1:$D$2</definedName>
    <definedName name="EXTRACT" localSheetId="2">'BB AKTIVA LANCAR'!$A$4:$E$4</definedName>
    <definedName name="EXTRACT" localSheetId="3">'BB AKTIVA TETAP'!$I$8:$M$8</definedName>
    <definedName name="EXTRACT" localSheetId="7">'BB BIAYA'!$AG$4:$AK$4</definedName>
    <definedName name="EXTRACT" localSheetId="4">'BB KEWAJIBAN LANCAR'!$I$4:$M$4</definedName>
    <definedName name="EXTRACT" localSheetId="5">'BB MODAL'!$A$4:$E$4</definedName>
    <definedName name="EXTRACT" localSheetId="6">'BB PENDAPATAN'!$A$4:$E$4</definedName>
  </definedNames>
  <calcPr fullCalcOnLoad="1"/>
</workbook>
</file>

<file path=xl/sharedStrings.xml><?xml version="1.0" encoding="utf-8"?>
<sst xmlns="http://schemas.openxmlformats.org/spreadsheetml/2006/main" count="415" uniqueCount="132">
  <si>
    <t>No Rek</t>
  </si>
  <si>
    <t>Kas</t>
  </si>
  <si>
    <t>Piutang Usaha</t>
  </si>
  <si>
    <t>Sewa Ruang Dibayar Dimuka</t>
  </si>
  <si>
    <t>Persediaan Perlengkapan Sablon</t>
  </si>
  <si>
    <t>Persediaan Kain Sablon</t>
  </si>
  <si>
    <t>Komputer</t>
  </si>
  <si>
    <t>Akm. Depreseasi Komputer</t>
  </si>
  <si>
    <t>Perlengkapan Ruang Usaha</t>
  </si>
  <si>
    <t>Akm. Depreseiasi  Perlengkapan Ruang Usaha</t>
  </si>
  <si>
    <t>Hutang Usaha</t>
  </si>
  <si>
    <t>Uang Muka Konsumen</t>
  </si>
  <si>
    <t>Modal Budi</t>
  </si>
  <si>
    <t>Penghasilan Sablon</t>
  </si>
  <si>
    <t>Penghasilan Jasa Desain Grafis</t>
  </si>
  <si>
    <t>Biaya Promosi</t>
  </si>
  <si>
    <t>Biaya Pegawai</t>
  </si>
  <si>
    <t>Biaya Perawatan Aktiva</t>
  </si>
  <si>
    <t>Biaya Listrik</t>
  </si>
  <si>
    <t>Biaya Telepon</t>
  </si>
  <si>
    <t>Nama Rekening</t>
  </si>
  <si>
    <t>Golongan</t>
  </si>
  <si>
    <t>Aktiva Lancar</t>
  </si>
  <si>
    <t>Aktiva Tetap</t>
  </si>
  <si>
    <t>Akumulasi Depresiasi</t>
  </si>
  <si>
    <t>Kewajiban Lancar</t>
  </si>
  <si>
    <t>Modal</t>
  </si>
  <si>
    <t>Pendapatan</t>
  </si>
  <si>
    <t>Biaya</t>
  </si>
  <si>
    <t>Daftar Rekening Akuntansi</t>
  </si>
  <si>
    <t>Tanggal</t>
  </si>
  <si>
    <t xml:space="preserve">Debet </t>
  </si>
  <si>
    <t>Kredit</t>
  </si>
  <si>
    <t>1 Januari 2009</t>
  </si>
  <si>
    <t>2 Januari 2009</t>
  </si>
  <si>
    <t>5 Januari 2009</t>
  </si>
  <si>
    <t>7 Januari 2009</t>
  </si>
  <si>
    <t>10 Januari 2009</t>
  </si>
  <si>
    <t>12 Januari 2009</t>
  </si>
  <si>
    <t>16 Januari 2009</t>
  </si>
  <si>
    <t>19 Januari 2009</t>
  </si>
  <si>
    <t>22 Januari 2009</t>
  </si>
  <si>
    <t>25 Januari 2009</t>
  </si>
  <si>
    <t>1 Februari 2009</t>
  </si>
  <si>
    <t>3 Februari 2009</t>
  </si>
  <si>
    <t>6 Februari 2009</t>
  </si>
  <si>
    <t>8 Februari 2009</t>
  </si>
  <si>
    <t>11 Februari 2009</t>
  </si>
  <si>
    <t>15 Februari 2009</t>
  </si>
  <si>
    <t>15 Februari 209</t>
  </si>
  <si>
    <t>17 Februari 2009</t>
  </si>
  <si>
    <t>17 Februari 20009</t>
  </si>
  <si>
    <t>19 Februari 2009</t>
  </si>
  <si>
    <t>22 Februari 2009</t>
  </si>
  <si>
    <t>26 Februari 2009</t>
  </si>
  <si>
    <t>29 Februari 2009</t>
  </si>
  <si>
    <t>1 Maret 2009</t>
  </si>
  <si>
    <t>1 Mret 2009</t>
  </si>
  <si>
    <t>5 Naret 2009</t>
  </si>
  <si>
    <t>5 Maret 2009</t>
  </si>
  <si>
    <t>8 Maret 2009</t>
  </si>
  <si>
    <t>12 Maret 2009</t>
  </si>
  <si>
    <t>16 Maret 2009</t>
  </si>
  <si>
    <t>18 Maret 2009</t>
  </si>
  <si>
    <t>20 Maret 2009</t>
  </si>
  <si>
    <t>25 Maret 2009</t>
  </si>
  <si>
    <t xml:space="preserve">28 Maret 2009 </t>
  </si>
  <si>
    <t>28 Maret 2009</t>
  </si>
  <si>
    <t>30 Maret 2009</t>
  </si>
  <si>
    <t>TOTAL</t>
  </si>
  <si>
    <t>No rek</t>
  </si>
  <si>
    <t>JURNAL UMUM</t>
  </si>
  <si>
    <t>" BUDI SABLON "</t>
  </si>
  <si>
    <t>Periode 31 Maret 2009</t>
  </si>
  <si>
    <t>NERACA SALDO</t>
  </si>
  <si>
    <t>Biaya Pemakaian Perlengkapan Salon</t>
  </si>
  <si>
    <t>Biaya Pemakaian Kain</t>
  </si>
  <si>
    <t>31 Maret 2009</t>
  </si>
  <si>
    <t>Biaya Sewa</t>
  </si>
  <si>
    <t>Neraca Saldo</t>
  </si>
  <si>
    <t>Penyesuaian</t>
  </si>
  <si>
    <t>Neraca Saldo Penyesuaian</t>
  </si>
  <si>
    <t>Laba Rugi</t>
  </si>
  <si>
    <t>Neraca</t>
  </si>
  <si>
    <t>Debet</t>
  </si>
  <si>
    <t>LABA BERSIH</t>
  </si>
  <si>
    <t>PENDAPATAN</t>
  </si>
  <si>
    <t>TOAL PENDAPATAN</t>
  </si>
  <si>
    <t>BIAYA</t>
  </si>
  <si>
    <t>TOTAL BIAYA</t>
  </si>
  <si>
    <t>-</t>
  </si>
  <si>
    <t>AKTIVA</t>
  </si>
  <si>
    <t>Biaya Depresiasi</t>
  </si>
  <si>
    <t>Biaya Pemakaian Perlengkapan Sablon</t>
  </si>
  <si>
    <t>Biaya Pemakaian Kain Sablon</t>
  </si>
  <si>
    <t>Biaya Rewa Ruang</t>
  </si>
  <si>
    <t>BUDI SABLON</t>
  </si>
  <si>
    <t>JURNAL PENYSUAIAN</t>
  </si>
  <si>
    <t>PERIODE 31 MARET 2009</t>
  </si>
  <si>
    <t>NERACA LAJUR</t>
  </si>
  <si>
    <t xml:space="preserve">LAPORAN LABA RUGI </t>
  </si>
  <si>
    <t>TOTAL AKTIVA LANCAR</t>
  </si>
  <si>
    <t>TOTAL AKTIVA TETAP</t>
  </si>
  <si>
    <t>KEWAJIBAN</t>
  </si>
  <si>
    <t>Kewajiban lancar</t>
  </si>
  <si>
    <t>TOTAL KEWAJIBAN LANCAR</t>
  </si>
  <si>
    <t>MODAL</t>
  </si>
  <si>
    <t>TOTAL MODAL</t>
  </si>
  <si>
    <t>Laba Bersih</t>
  </si>
  <si>
    <t>TOTAL KEWAJIBAN</t>
  </si>
  <si>
    <t>LAPORAN NERACA</t>
  </si>
  <si>
    <t>Modal Budi 1 Maret 2009</t>
  </si>
  <si>
    <t>Prive Buudi</t>
  </si>
  <si>
    <t>Modal 31 Maret 2009</t>
  </si>
  <si>
    <t>LAPORAN PERUBAHAN MODAL</t>
  </si>
  <si>
    <t>JURNAL PENUTUP</t>
  </si>
  <si>
    <t>NERACA SALDO SETELAH PENUTUPAN</t>
  </si>
  <si>
    <t>KAS</t>
  </si>
  <si>
    <t>PIUTANG USAHA</t>
  </si>
  <si>
    <t>SEWA DIBAYAR DIMUKA</t>
  </si>
  <si>
    <t>PERSEDIAAN PERLENGKAPAN SABLON</t>
  </si>
  <si>
    <t>PERSEDIAAN KAIN SABLON</t>
  </si>
  <si>
    <t>HUTANG USAHA</t>
  </si>
  <si>
    <t>UANG MUKA KONSUMEN</t>
  </si>
  <si>
    <t>MODAL BUDI</t>
  </si>
  <si>
    <t>PENGHASILAN  SABLON</t>
  </si>
  <si>
    <t>PENGHASILAN JASA DESAIN GRAFIS</t>
  </si>
  <si>
    <t>BIAYA PROMOSI</t>
  </si>
  <si>
    <t>BIAYA PEGAWAI</t>
  </si>
  <si>
    <t>BIAYA PERWATAN AKTIVA</t>
  </si>
  <si>
    <t>BIAYA LISTRIK</t>
  </si>
  <si>
    <t>BIAYA TELEPON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</si>
</sst>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.00_);_([$Rp-421]* \(#,##0.00\);_([$Rp-421]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</numFmts>
  <fonts count="66">
    <font>
      <sz val="10"/>
      <name val="Arial"/>
      <family val="0"/>
    </font>
    <font>
      <sz val="8"/>
      <name val="Arial"/>
      <family val="0"/>
    </font>
    <font>
      <b/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41"/>
      <name val="Arial"/>
      <family val="0"/>
    </font>
    <font>
      <b/>
      <sz val="10"/>
      <color indexed="48"/>
      <name val="Arial"/>
      <family val="2"/>
    </font>
    <font>
      <b/>
      <sz val="16"/>
      <color indexed="12"/>
      <name val="Castellar"/>
      <family val="1"/>
    </font>
    <font>
      <sz val="16"/>
      <name val="Castellar"/>
      <family val="1"/>
    </font>
    <font>
      <b/>
      <sz val="14"/>
      <color indexed="12"/>
      <name val="Castellar"/>
      <family val="1"/>
    </font>
    <font>
      <sz val="10"/>
      <color indexed="13"/>
      <name val="Arial"/>
      <family val="0"/>
    </font>
    <font>
      <b/>
      <sz val="11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45"/>
      <name val="Arial"/>
      <family val="2"/>
    </font>
    <font>
      <b/>
      <sz val="10"/>
      <color indexed="49"/>
      <name val="Arial"/>
      <family val="2"/>
    </font>
    <font>
      <sz val="10"/>
      <color indexed="60"/>
      <name val="Arial"/>
      <family val="0"/>
    </font>
    <font>
      <b/>
      <sz val="10"/>
      <color indexed="43"/>
      <name val="Arial"/>
      <family val="2"/>
    </font>
    <font>
      <b/>
      <sz val="14"/>
      <name val="Bradley Hand ITC"/>
      <family val="4"/>
    </font>
    <font>
      <b/>
      <sz val="14"/>
      <color indexed="10"/>
      <name val="Bradley Hand ITC"/>
      <family val="4"/>
    </font>
    <font>
      <b/>
      <u val="single"/>
      <sz val="14"/>
      <name val="Bradley Hand ITC"/>
      <family val="4"/>
    </font>
    <font>
      <b/>
      <sz val="14"/>
      <color indexed="12"/>
      <name val="Bradley Hand ITC"/>
      <family val="4"/>
    </font>
    <font>
      <b/>
      <u val="single"/>
      <sz val="14"/>
      <color indexed="12"/>
      <name val="Bradley Hand ITC"/>
      <family val="4"/>
    </font>
    <font>
      <sz val="18"/>
      <color indexed="20"/>
      <name val="Forte"/>
      <family val="4"/>
    </font>
    <font>
      <b/>
      <sz val="18"/>
      <color indexed="20"/>
      <name val="Forte"/>
      <family val="4"/>
    </font>
    <font>
      <sz val="10"/>
      <color indexed="20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  <font>
      <b/>
      <u val="singleAccounting"/>
      <sz val="10"/>
      <color indexed="61"/>
      <name val="Arial"/>
      <family val="2"/>
    </font>
    <font>
      <b/>
      <u val="single"/>
      <sz val="10"/>
      <color indexed="61"/>
      <name val="Arial"/>
      <family val="2"/>
    </font>
    <font>
      <b/>
      <u val="singleAccounting"/>
      <sz val="10"/>
      <color indexed="41"/>
      <name val="Arial"/>
      <family val="2"/>
    </font>
    <font>
      <b/>
      <sz val="16"/>
      <color indexed="20"/>
      <name val="Castella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1"/>
      </left>
      <right style="double">
        <color indexed="61"/>
      </right>
      <top style="thick">
        <color indexed="61"/>
      </top>
      <bottom style="double">
        <color indexed="61"/>
      </bottom>
    </border>
    <border>
      <left style="double">
        <color indexed="61"/>
      </left>
      <right style="double">
        <color indexed="61"/>
      </right>
      <top style="thick">
        <color indexed="61"/>
      </top>
      <bottom style="double">
        <color indexed="61"/>
      </bottom>
    </border>
    <border>
      <left style="double">
        <color indexed="61"/>
      </left>
      <right style="thick">
        <color indexed="61"/>
      </right>
      <top style="thick">
        <color indexed="61"/>
      </top>
      <bottom style="double">
        <color indexed="61"/>
      </bottom>
    </border>
    <border>
      <left style="thick">
        <color indexed="61"/>
      </left>
      <right style="double">
        <color indexed="61"/>
      </right>
      <top style="double">
        <color indexed="61"/>
      </top>
      <bottom style="double">
        <color indexed="61"/>
      </bottom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</border>
    <border>
      <left style="double">
        <color indexed="61"/>
      </left>
      <right style="thick">
        <color indexed="61"/>
      </right>
      <top style="double">
        <color indexed="61"/>
      </top>
      <bottom style="double">
        <color indexed="61"/>
      </bottom>
    </border>
    <border>
      <left style="thick">
        <color indexed="61"/>
      </left>
      <right style="double">
        <color indexed="61"/>
      </right>
      <top style="double">
        <color indexed="61"/>
      </top>
      <bottom style="thick">
        <color indexed="61"/>
      </bottom>
    </border>
    <border>
      <left style="double">
        <color indexed="61"/>
      </left>
      <right style="double">
        <color indexed="61"/>
      </right>
      <top style="double">
        <color indexed="61"/>
      </top>
      <bottom style="thick">
        <color indexed="61"/>
      </bottom>
    </border>
    <border>
      <left style="double">
        <color indexed="61"/>
      </left>
      <right style="thick">
        <color indexed="61"/>
      </right>
      <top style="double">
        <color indexed="61"/>
      </top>
      <bottom style="thick">
        <color indexed="61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9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70" fontId="3" fillId="34" borderId="14" xfId="0" applyNumberFormat="1" applyFont="1" applyFill="1" applyBorder="1" applyAlignment="1">
      <alignment/>
    </xf>
    <xf numFmtId="170" fontId="3" fillId="34" borderId="15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70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0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0" fontId="2" fillId="33" borderId="18" xfId="0" applyNumberFormat="1" applyFont="1" applyFill="1" applyBorder="1" applyAlignment="1">
      <alignment/>
    </xf>
    <xf numFmtId="170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170" fontId="4" fillId="34" borderId="15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6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2" fontId="10" fillId="33" borderId="14" xfId="0" applyNumberFormat="1" applyFont="1" applyFill="1" applyBorder="1" applyAlignment="1">
      <alignment horizontal="center"/>
    </xf>
    <xf numFmtId="42" fontId="10" fillId="33" borderId="1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34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70" fontId="18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170" fontId="9" fillId="33" borderId="17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14" fillId="36" borderId="20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170" fontId="18" fillId="36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0" fontId="2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0" fontId="2" fillId="33" borderId="0" xfId="0" applyNumberFormat="1" applyFont="1" applyFill="1" applyAlignment="1">
      <alignment/>
    </xf>
    <xf numFmtId="170" fontId="9" fillId="33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170" fontId="26" fillId="37" borderId="0" xfId="0" applyNumberFormat="1" applyFont="1" applyFill="1" applyAlignment="1">
      <alignment/>
    </xf>
    <xf numFmtId="0" fontId="27" fillId="37" borderId="0" xfId="0" applyFont="1" applyFill="1" applyAlignment="1">
      <alignment/>
    </xf>
    <xf numFmtId="170" fontId="27" fillId="37" borderId="0" xfId="0" applyNumberFormat="1" applyFont="1" applyFill="1" applyAlignment="1">
      <alignment/>
    </xf>
    <xf numFmtId="170" fontId="28" fillId="37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170" fontId="27" fillId="37" borderId="21" xfId="0" applyNumberFormat="1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29" fillId="37" borderId="0" xfId="0" applyFont="1" applyFill="1" applyBorder="1" applyAlignment="1">
      <alignment/>
    </xf>
    <xf numFmtId="0" fontId="29" fillId="37" borderId="21" xfId="0" applyFont="1" applyFill="1" applyBorder="1" applyAlignment="1">
      <alignment/>
    </xf>
    <xf numFmtId="0" fontId="3" fillId="37" borderId="0" xfId="0" applyFont="1" applyFill="1" applyAlignment="1">
      <alignment/>
    </xf>
    <xf numFmtId="170" fontId="3" fillId="37" borderId="0" xfId="0" applyNumberFormat="1" applyFont="1" applyFill="1" applyAlignment="1">
      <alignment/>
    </xf>
    <xf numFmtId="170" fontId="30" fillId="37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2" fontId="10" fillId="33" borderId="11" xfId="0" applyNumberFormat="1" applyFont="1" applyFill="1" applyBorder="1" applyAlignment="1">
      <alignment horizontal="center"/>
    </xf>
    <xf numFmtId="42" fontId="10" fillId="33" borderId="12" xfId="0" applyNumberFormat="1" applyFont="1" applyFill="1" applyBorder="1" applyAlignment="1">
      <alignment horizontal="center"/>
    </xf>
    <xf numFmtId="42" fontId="10" fillId="33" borderId="10" xfId="0" applyNumberFormat="1" applyFont="1" applyFill="1" applyBorder="1" applyAlignment="1">
      <alignment horizontal="center" vertical="center" wrapText="1"/>
    </xf>
    <xf numFmtId="42" fontId="10" fillId="33" borderId="13" xfId="0" applyNumberFormat="1" applyFont="1" applyFill="1" applyBorder="1" applyAlignment="1">
      <alignment horizontal="center" vertical="center" wrapText="1"/>
    </xf>
    <xf numFmtId="42" fontId="10" fillId="33" borderId="11" xfId="0" applyNumberFormat="1" applyFont="1" applyFill="1" applyBorder="1" applyAlignment="1">
      <alignment horizontal="center" vertical="center" wrapText="1"/>
    </xf>
    <xf numFmtId="42" fontId="10" fillId="33" borderId="1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70" fontId="27" fillId="37" borderId="22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D26"/>
  <sheetViews>
    <sheetView showGridLines="0" zoomScalePageLayoutView="0" workbookViewId="0" topLeftCell="A1">
      <selection activeCell="L10" sqref="L10"/>
    </sheetView>
  </sheetViews>
  <sheetFormatPr defaultColWidth="9.140625" defaultRowHeight="15" customHeight="1"/>
  <cols>
    <col min="2" max="2" width="45.421875" style="0" customWidth="1"/>
    <col min="3" max="3" width="22.140625" style="0" customWidth="1"/>
  </cols>
  <sheetData>
    <row r="1" spans="1:4" ht="21">
      <c r="A1" s="89" t="s">
        <v>29</v>
      </c>
      <c r="B1" s="89"/>
      <c r="C1" s="89"/>
      <c r="D1" s="35"/>
    </row>
    <row r="2" spans="1:4" ht="15" customHeight="1">
      <c r="A2" s="35"/>
      <c r="B2" s="35"/>
      <c r="C2" s="35"/>
      <c r="D2" s="35"/>
    </row>
    <row r="3" spans="1:4" ht="15" customHeight="1" thickBot="1">
      <c r="A3" s="35"/>
      <c r="B3" s="35"/>
      <c r="C3" s="35"/>
      <c r="D3" s="35"/>
    </row>
    <row r="4" spans="1:3" ht="15" customHeight="1" thickBot="1" thickTop="1">
      <c r="A4" s="16" t="s">
        <v>0</v>
      </c>
      <c r="B4" s="30" t="s">
        <v>20</v>
      </c>
      <c r="C4" s="31" t="s">
        <v>21</v>
      </c>
    </row>
    <row r="5" spans="1:3" ht="15" customHeight="1" thickBot="1" thickTop="1">
      <c r="A5" s="41">
        <v>1101</v>
      </c>
      <c r="B5" s="6" t="s">
        <v>1</v>
      </c>
      <c r="C5" s="17" t="s">
        <v>22</v>
      </c>
    </row>
    <row r="6" spans="1:3" ht="15" customHeight="1" thickBot="1" thickTop="1">
      <c r="A6" s="41">
        <v>1102</v>
      </c>
      <c r="B6" s="6" t="s">
        <v>2</v>
      </c>
      <c r="C6" s="17" t="s">
        <v>22</v>
      </c>
    </row>
    <row r="7" spans="1:3" ht="15" customHeight="1" thickBot="1" thickTop="1">
      <c r="A7" s="41">
        <v>1103</v>
      </c>
      <c r="B7" s="6" t="s">
        <v>3</v>
      </c>
      <c r="C7" s="17" t="s">
        <v>22</v>
      </c>
    </row>
    <row r="8" spans="1:3" ht="15" customHeight="1" thickBot="1" thickTop="1">
      <c r="A8" s="41">
        <v>1104</v>
      </c>
      <c r="B8" s="6" t="s">
        <v>4</v>
      </c>
      <c r="C8" s="17" t="s">
        <v>22</v>
      </c>
    </row>
    <row r="9" spans="1:3" ht="15" customHeight="1" thickBot="1" thickTop="1">
      <c r="A9" s="41">
        <v>1105</v>
      </c>
      <c r="B9" s="6" t="s">
        <v>5</v>
      </c>
      <c r="C9" s="17" t="s">
        <v>22</v>
      </c>
    </row>
    <row r="10" spans="1:3" ht="15" customHeight="1" thickBot="1" thickTop="1">
      <c r="A10" s="42">
        <v>1201</v>
      </c>
      <c r="B10" s="6" t="s">
        <v>6</v>
      </c>
      <c r="C10" s="17" t="s">
        <v>23</v>
      </c>
    </row>
    <row r="11" spans="1:3" ht="15" customHeight="1" thickBot="1" thickTop="1">
      <c r="A11" s="42">
        <v>1202</v>
      </c>
      <c r="B11" s="6" t="s">
        <v>7</v>
      </c>
      <c r="C11" s="17" t="s">
        <v>24</v>
      </c>
    </row>
    <row r="12" spans="1:3" ht="15" customHeight="1" thickBot="1" thickTop="1">
      <c r="A12" s="42">
        <v>1203</v>
      </c>
      <c r="B12" s="6" t="s">
        <v>8</v>
      </c>
      <c r="C12" s="17" t="s">
        <v>23</v>
      </c>
    </row>
    <row r="13" spans="1:3" ht="15" customHeight="1" thickBot="1" thickTop="1">
      <c r="A13" s="42">
        <v>1204</v>
      </c>
      <c r="B13" s="6" t="s">
        <v>9</v>
      </c>
      <c r="C13" s="17" t="s">
        <v>24</v>
      </c>
    </row>
    <row r="14" spans="1:3" ht="15" customHeight="1" thickBot="1" thickTop="1">
      <c r="A14" s="43">
        <v>2101</v>
      </c>
      <c r="B14" s="6" t="s">
        <v>10</v>
      </c>
      <c r="C14" s="17" t="s">
        <v>25</v>
      </c>
    </row>
    <row r="15" spans="1:3" ht="15" customHeight="1" thickBot="1" thickTop="1">
      <c r="A15" s="43">
        <v>2102</v>
      </c>
      <c r="B15" s="6" t="s">
        <v>11</v>
      </c>
      <c r="C15" s="17" t="s">
        <v>25</v>
      </c>
    </row>
    <row r="16" spans="1:3" ht="15" customHeight="1" thickBot="1" thickTop="1">
      <c r="A16" s="45">
        <v>3101</v>
      </c>
      <c r="B16" s="6" t="s">
        <v>12</v>
      </c>
      <c r="C16" s="17" t="s">
        <v>26</v>
      </c>
    </row>
    <row r="17" spans="1:3" ht="15" customHeight="1" thickBot="1" thickTop="1">
      <c r="A17" s="47">
        <v>4101</v>
      </c>
      <c r="B17" s="6" t="s">
        <v>13</v>
      </c>
      <c r="C17" s="17" t="s">
        <v>27</v>
      </c>
    </row>
    <row r="18" spans="1:3" ht="15" customHeight="1" thickBot="1" thickTop="1">
      <c r="A18" s="44">
        <v>4102</v>
      </c>
      <c r="B18" s="6" t="s">
        <v>14</v>
      </c>
      <c r="C18" s="17" t="s">
        <v>27</v>
      </c>
    </row>
    <row r="19" spans="1:3" ht="15" customHeight="1" thickBot="1" thickTop="1">
      <c r="A19" s="44">
        <v>5101</v>
      </c>
      <c r="B19" s="6" t="s">
        <v>15</v>
      </c>
      <c r="C19" s="17" t="s">
        <v>28</v>
      </c>
    </row>
    <row r="20" spans="1:3" ht="15" customHeight="1" thickBot="1" thickTop="1">
      <c r="A20" s="44">
        <v>5102</v>
      </c>
      <c r="B20" s="6" t="s">
        <v>16</v>
      </c>
      <c r="C20" s="17" t="s">
        <v>28</v>
      </c>
    </row>
    <row r="21" spans="1:3" ht="15" customHeight="1" thickBot="1" thickTop="1">
      <c r="A21" s="44">
        <v>5103</v>
      </c>
      <c r="B21" s="6" t="s">
        <v>17</v>
      </c>
      <c r="C21" s="17" t="s">
        <v>28</v>
      </c>
    </row>
    <row r="22" spans="1:3" ht="15" customHeight="1" thickBot="1" thickTop="1">
      <c r="A22" s="44">
        <v>5104</v>
      </c>
      <c r="B22" s="6" t="s">
        <v>18</v>
      </c>
      <c r="C22" s="17" t="s">
        <v>28</v>
      </c>
    </row>
    <row r="23" spans="1:3" ht="15" customHeight="1" thickBot="1" thickTop="1">
      <c r="A23" s="65">
        <v>5105</v>
      </c>
      <c r="B23" s="18" t="s">
        <v>19</v>
      </c>
      <c r="C23" s="66" t="s">
        <v>28</v>
      </c>
    </row>
    <row r="24" spans="1:3" ht="15" customHeight="1" thickBot="1" thickTop="1">
      <c r="A24" s="63"/>
      <c r="B24" s="64"/>
      <c r="C24" s="64"/>
    </row>
    <row r="25" spans="1:3" ht="15" customHeight="1" thickBot="1" thickTop="1">
      <c r="A25" s="61"/>
      <c r="B25" s="62"/>
      <c r="C25" s="62"/>
    </row>
    <row r="26" spans="1:3" ht="15" customHeight="1" thickBot="1" thickTop="1">
      <c r="A26" s="61"/>
      <c r="B26" s="62"/>
      <c r="C26" s="62"/>
    </row>
    <row r="27" ht="15" customHeight="1" thickTop="1"/>
  </sheetData>
  <sheetProtection/>
  <mergeCells count="1">
    <mergeCell ref="A1:C1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E17"/>
  <sheetViews>
    <sheetView showGridLines="0" zoomScalePageLayoutView="0" workbookViewId="0" topLeftCell="A1">
      <selection activeCell="B11" sqref="B11"/>
    </sheetView>
  </sheetViews>
  <sheetFormatPr defaultColWidth="9.140625" defaultRowHeight="16.5" customHeight="1"/>
  <cols>
    <col min="1" max="1" width="20.00390625" style="0" customWidth="1"/>
    <col min="2" max="2" width="10.7109375" style="0" customWidth="1"/>
    <col min="3" max="3" width="46.140625" style="0" customWidth="1"/>
    <col min="4" max="4" width="16.28125" style="0" customWidth="1"/>
    <col min="5" max="5" width="15.7109375" style="0" customWidth="1"/>
  </cols>
  <sheetData>
    <row r="1" spans="1:5" ht="25.5">
      <c r="A1" s="93" t="s">
        <v>96</v>
      </c>
      <c r="B1" s="93"/>
      <c r="C1" s="93"/>
      <c r="D1" s="93"/>
      <c r="E1" s="93"/>
    </row>
    <row r="2" spans="1:5" ht="25.5">
      <c r="A2" s="93" t="s">
        <v>97</v>
      </c>
      <c r="B2" s="93"/>
      <c r="C2" s="93"/>
      <c r="D2" s="93"/>
      <c r="E2" s="93"/>
    </row>
    <row r="3" spans="1:5" ht="25.5">
      <c r="A3" s="93" t="s">
        <v>98</v>
      </c>
      <c r="B3" s="93"/>
      <c r="C3" s="93"/>
      <c r="D3" s="93"/>
      <c r="E3" s="93"/>
    </row>
    <row r="5" ht="16.5" customHeight="1" thickBot="1"/>
    <row r="6" spans="1:5" ht="16.5" customHeight="1" thickBot="1" thickTop="1">
      <c r="A6" s="19" t="s">
        <v>30</v>
      </c>
      <c r="B6" s="20" t="s">
        <v>0</v>
      </c>
      <c r="C6" s="20" t="s">
        <v>20</v>
      </c>
      <c r="D6" s="20" t="s">
        <v>31</v>
      </c>
      <c r="E6" s="21" t="s">
        <v>32</v>
      </c>
    </row>
    <row r="7" spans="1:5" ht="16.5" customHeight="1" thickBot="1" thickTop="1">
      <c r="A7" s="5" t="s">
        <v>77</v>
      </c>
      <c r="B7" s="22">
        <v>5106</v>
      </c>
      <c r="C7" s="6" t="s">
        <v>93</v>
      </c>
      <c r="D7" s="7">
        <v>2000000</v>
      </c>
      <c r="E7" s="8"/>
    </row>
    <row r="8" spans="1:5" ht="16.5" customHeight="1" thickBot="1" thickTop="1">
      <c r="A8" s="5" t="s">
        <v>77</v>
      </c>
      <c r="B8" s="22">
        <v>1104</v>
      </c>
      <c r="C8" s="6" t="str">
        <f>VLOOKUP(B8,'DAFTAR REKENING'!$A$5:$B$26,2)</f>
        <v>Persediaan Perlengkapan Sablon</v>
      </c>
      <c r="D8" s="7"/>
      <c r="E8" s="8">
        <v>2000000</v>
      </c>
    </row>
    <row r="9" spans="1:5" ht="16.5" customHeight="1" thickBot="1" thickTop="1">
      <c r="A9" s="5" t="s">
        <v>77</v>
      </c>
      <c r="B9" s="22">
        <v>5107</v>
      </c>
      <c r="C9" s="6" t="s">
        <v>94</v>
      </c>
      <c r="D9" s="7">
        <v>1500000</v>
      </c>
      <c r="E9" s="8"/>
    </row>
    <row r="10" spans="1:5" ht="16.5" customHeight="1" thickBot="1" thickTop="1">
      <c r="A10" s="5" t="s">
        <v>77</v>
      </c>
      <c r="B10" s="22">
        <v>1105</v>
      </c>
      <c r="C10" s="6" t="str">
        <f>VLOOKUP(B10,'DAFTAR REKENING'!$A$5:$B$26,2)</f>
        <v>Persediaan Kain Sablon</v>
      </c>
      <c r="D10" s="7"/>
      <c r="E10" s="8">
        <v>1500000</v>
      </c>
    </row>
    <row r="11" spans="1:5" ht="16.5" customHeight="1" thickBot="1" thickTop="1">
      <c r="A11" s="5" t="s">
        <v>77</v>
      </c>
      <c r="B11" s="22">
        <v>5108</v>
      </c>
      <c r="C11" s="6" t="s">
        <v>95</v>
      </c>
      <c r="D11" s="7">
        <v>1000000</v>
      </c>
      <c r="E11" s="8"/>
    </row>
    <row r="12" spans="1:5" ht="16.5" customHeight="1" thickBot="1" thickTop="1">
      <c r="A12" s="5" t="s">
        <v>77</v>
      </c>
      <c r="B12" s="22">
        <v>1103</v>
      </c>
      <c r="C12" s="6" t="str">
        <f>VLOOKUP(B12,'DAFTAR REKENING'!$A$5:$B$26,2)</f>
        <v>Sewa Ruang Dibayar Dimuka</v>
      </c>
      <c r="D12" s="7"/>
      <c r="E12" s="8">
        <v>1000000</v>
      </c>
    </row>
    <row r="13" spans="1:5" ht="16.5" customHeight="1" thickBot="1" thickTop="1">
      <c r="A13" s="5" t="s">
        <v>77</v>
      </c>
      <c r="B13" s="22">
        <v>5109</v>
      </c>
      <c r="C13" s="6" t="s">
        <v>92</v>
      </c>
      <c r="D13" s="7">
        <v>350000</v>
      </c>
      <c r="E13" s="8"/>
    </row>
    <row r="14" spans="1:5" ht="16.5" customHeight="1" thickBot="1" thickTop="1">
      <c r="A14" s="5" t="s">
        <v>77</v>
      </c>
      <c r="B14" s="22">
        <v>1202</v>
      </c>
      <c r="C14" s="6" t="str">
        <f>VLOOKUP(B14,'DAFTAR REKENING'!$A$5:$B$26,2)</f>
        <v>Akm. Depreseasi Komputer</v>
      </c>
      <c r="D14" s="7"/>
      <c r="E14" s="8">
        <v>200000</v>
      </c>
    </row>
    <row r="15" spans="1:5" ht="16.5" customHeight="1" thickBot="1" thickTop="1">
      <c r="A15" s="5" t="s">
        <v>77</v>
      </c>
      <c r="B15" s="22">
        <v>1204</v>
      </c>
      <c r="C15" s="6" t="str">
        <f>VLOOKUP(B15,'DAFTAR REKENING'!$A$5:$B$26,2)</f>
        <v>Akm. Depreseiasi  Perlengkapan Ruang Usaha</v>
      </c>
      <c r="D15" s="7"/>
      <c r="E15" s="8">
        <v>150000</v>
      </c>
    </row>
    <row r="16" spans="1:5" ht="16.5" customHeight="1" thickBot="1" thickTop="1">
      <c r="A16" s="12"/>
      <c r="B16" s="13" t="s">
        <v>69</v>
      </c>
      <c r="C16" s="13"/>
      <c r="D16" s="14">
        <f>SUM(D7:D14)</f>
        <v>4850000</v>
      </c>
      <c r="E16" s="24">
        <f>SUM(E7:E15)</f>
        <v>4850000</v>
      </c>
    </row>
    <row r="17" spans="1:5" ht="16.5" customHeight="1" thickTop="1">
      <c r="A17" s="36"/>
      <c r="B17" s="36"/>
      <c r="C17" s="36"/>
      <c r="D17" s="36"/>
      <c r="E17" s="3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L33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2" max="2" width="46.57421875" style="0" customWidth="1"/>
    <col min="3" max="12" width="17.7109375" style="0" customWidth="1"/>
  </cols>
  <sheetData>
    <row r="1" spans="1:12" ht="25.5">
      <c r="A1" s="93" t="s">
        <v>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5.5">
      <c r="A3" s="93" t="s">
        <v>98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13.5" thickBot="1">
      <c r="J4" s="46"/>
    </row>
    <row r="5" spans="1:12" ht="16.5" customHeight="1" thickBot="1" thickTop="1">
      <c r="A5" s="96" t="s">
        <v>0</v>
      </c>
      <c r="B5" s="98" t="s">
        <v>20</v>
      </c>
      <c r="C5" s="94" t="s">
        <v>79</v>
      </c>
      <c r="D5" s="94"/>
      <c r="E5" s="94" t="s">
        <v>80</v>
      </c>
      <c r="F5" s="94"/>
      <c r="G5" s="94" t="s">
        <v>81</v>
      </c>
      <c r="H5" s="94"/>
      <c r="I5" s="94" t="s">
        <v>82</v>
      </c>
      <c r="J5" s="94"/>
      <c r="K5" s="94" t="s">
        <v>83</v>
      </c>
      <c r="L5" s="95"/>
    </row>
    <row r="6" spans="1:12" ht="16.5" customHeight="1" thickBot="1" thickTop="1">
      <c r="A6" s="97"/>
      <c r="B6" s="99"/>
      <c r="C6" s="39" t="s">
        <v>84</v>
      </c>
      <c r="D6" s="39" t="s">
        <v>32</v>
      </c>
      <c r="E6" s="39" t="s">
        <v>31</v>
      </c>
      <c r="F6" s="39" t="s">
        <v>32</v>
      </c>
      <c r="G6" s="39" t="s">
        <v>31</v>
      </c>
      <c r="H6" s="39" t="s">
        <v>32</v>
      </c>
      <c r="I6" s="39" t="s">
        <v>84</v>
      </c>
      <c r="J6" s="39" t="s">
        <v>32</v>
      </c>
      <c r="K6" s="39" t="s">
        <v>84</v>
      </c>
      <c r="L6" s="40" t="s">
        <v>32</v>
      </c>
    </row>
    <row r="7" spans="1:12" ht="16.5" customHeight="1" thickBot="1" thickTop="1">
      <c r="A7" s="41">
        <v>1101</v>
      </c>
      <c r="B7" s="6" t="s">
        <v>1</v>
      </c>
      <c r="C7" s="7">
        <f>'NERACA SALDO'!C6</f>
        <v>16520000</v>
      </c>
      <c r="D7" s="7">
        <f>'NERACA SALDO'!D6</f>
        <v>0</v>
      </c>
      <c r="E7" s="7">
        <f>SUMIF(AJP!A7:E15,'Neraca Lajur'!A7,AJP!D7:D15)</f>
        <v>0</v>
      </c>
      <c r="F7" s="7">
        <f>SUMIF(AJP!A7:E15,'Neraca Lajur'!A7,AJP!E7:E15)</f>
        <v>0</v>
      </c>
      <c r="G7" s="7">
        <f>IF(OR(C7+E7-F7&lt;0,D7&lt;&gt;0),0,C7+E7-F7)</f>
        <v>16520000</v>
      </c>
      <c r="H7" s="7">
        <f aca="true" t="shared" si="0" ref="H7:H12">IF(OR(D7+F7-E7&lt;0,C7&lt;&gt;0),0,D7+F7-E7)</f>
        <v>0</v>
      </c>
      <c r="I7" s="7">
        <f>IF(A7&gt;=4000,G7,0)</f>
        <v>0</v>
      </c>
      <c r="J7" s="7">
        <f>IF(A7&gt;=4000,H7,0)</f>
        <v>0</v>
      </c>
      <c r="K7" s="7">
        <f>IF(A7&lt;4000,G7,0)</f>
        <v>16520000</v>
      </c>
      <c r="L7" s="8">
        <f>IF(A7&lt;4000,H7,0)</f>
        <v>0</v>
      </c>
    </row>
    <row r="8" spans="1:12" ht="16.5" customHeight="1" thickBot="1" thickTop="1">
      <c r="A8" s="41">
        <v>1102</v>
      </c>
      <c r="B8" s="6" t="s">
        <v>2</v>
      </c>
      <c r="C8" s="7">
        <f>'NERACA SALDO'!C7</f>
        <v>500000</v>
      </c>
      <c r="D8" s="7">
        <f>'NERACA SALDO'!D7</f>
        <v>0</v>
      </c>
      <c r="E8" s="7">
        <f>SUMIF(AJP!A8:E16,'Neraca Lajur'!A8,AJP!D8:D16)</f>
        <v>0</v>
      </c>
      <c r="F8" s="7">
        <f>SUMIF(AJP!A8:E16,'Neraca Lajur'!A8,AJP!E8:E16)</f>
        <v>0</v>
      </c>
      <c r="G8" s="7">
        <f aca="true" t="shared" si="1" ref="G8:G30">IF(OR(C8+E8-F8&lt;0,D8&lt;&gt;0),0,C8+E8-F8)</f>
        <v>500000</v>
      </c>
      <c r="H8" s="7">
        <f t="shared" si="0"/>
        <v>0</v>
      </c>
      <c r="I8" s="7">
        <f aca="true" t="shared" si="2" ref="I8:I30">IF(A8&gt;=4000,G8,0)</f>
        <v>0</v>
      </c>
      <c r="J8" s="7">
        <f aca="true" t="shared" si="3" ref="J8:J30">IF(A8&gt;=4000,H8,0)</f>
        <v>0</v>
      </c>
      <c r="K8" s="7">
        <f aca="true" t="shared" si="4" ref="K8:K30">IF(A8&lt;4000,G8,0)</f>
        <v>500000</v>
      </c>
      <c r="L8" s="8">
        <f aca="true" t="shared" si="5" ref="L8:L30">IF(A8&lt;4000,H8,0)</f>
        <v>0</v>
      </c>
    </row>
    <row r="9" spans="1:12" ht="16.5" customHeight="1" thickBot="1" thickTop="1">
      <c r="A9" s="41">
        <v>1103</v>
      </c>
      <c r="B9" s="6" t="s">
        <v>3</v>
      </c>
      <c r="C9" s="7">
        <f>'NERACA SALDO'!C8</f>
        <v>4000000</v>
      </c>
      <c r="D9" s="7">
        <f>'NERACA SALDO'!D8</f>
        <v>0</v>
      </c>
      <c r="E9" s="7">
        <v>0</v>
      </c>
      <c r="F9" s="7">
        <f>AJP!$E$12</f>
        <v>1000000</v>
      </c>
      <c r="G9" s="7">
        <f t="shared" si="1"/>
        <v>3000000</v>
      </c>
      <c r="H9" s="7">
        <f t="shared" si="0"/>
        <v>0</v>
      </c>
      <c r="I9" s="7">
        <f t="shared" si="2"/>
        <v>0</v>
      </c>
      <c r="J9" s="7">
        <f t="shared" si="3"/>
        <v>0</v>
      </c>
      <c r="K9" s="7">
        <f t="shared" si="4"/>
        <v>3000000</v>
      </c>
      <c r="L9" s="8">
        <f t="shared" si="5"/>
        <v>0</v>
      </c>
    </row>
    <row r="10" spans="1:12" ht="16.5" customHeight="1" thickBot="1" thickTop="1">
      <c r="A10" s="41">
        <v>1104</v>
      </c>
      <c r="B10" s="6" t="s">
        <v>4</v>
      </c>
      <c r="C10" s="7">
        <f>'NERACA SALDO'!C9</f>
        <v>5000000</v>
      </c>
      <c r="D10" s="7">
        <f>'NERACA SALDO'!D9</f>
        <v>0</v>
      </c>
      <c r="E10" s="7">
        <f>SUMIF(AJP!A10:E18,'Neraca Lajur'!A10,AJP!D10:D18)</f>
        <v>0</v>
      </c>
      <c r="F10" s="7">
        <f>AJP!$E$8</f>
        <v>2000000</v>
      </c>
      <c r="G10" s="7">
        <f t="shared" si="1"/>
        <v>3000000</v>
      </c>
      <c r="H10" s="7">
        <f t="shared" si="0"/>
        <v>0</v>
      </c>
      <c r="I10" s="7">
        <f t="shared" si="2"/>
        <v>0</v>
      </c>
      <c r="J10" s="7">
        <f t="shared" si="3"/>
        <v>0</v>
      </c>
      <c r="K10" s="7">
        <f t="shared" si="4"/>
        <v>3000000</v>
      </c>
      <c r="L10" s="8">
        <f t="shared" si="5"/>
        <v>0</v>
      </c>
    </row>
    <row r="11" spans="1:12" ht="16.5" customHeight="1" thickBot="1" thickTop="1">
      <c r="A11" s="41">
        <v>1105</v>
      </c>
      <c r="B11" s="6" t="s">
        <v>5</v>
      </c>
      <c r="C11" s="7">
        <f>'NERACA SALDO'!C10</f>
        <v>4000000</v>
      </c>
      <c r="D11" s="7">
        <f>'NERACA SALDO'!D10</f>
        <v>0</v>
      </c>
      <c r="E11" s="7">
        <f>SUMIF(AJP!A11:E19,'Neraca Lajur'!A11,AJP!D11:D19)</f>
        <v>0</v>
      </c>
      <c r="F11" s="7">
        <f>AJP!$E$10</f>
        <v>1500000</v>
      </c>
      <c r="G11" s="7">
        <f t="shared" si="1"/>
        <v>2500000</v>
      </c>
      <c r="H11" s="7">
        <f t="shared" si="0"/>
        <v>0</v>
      </c>
      <c r="I11" s="7">
        <f t="shared" si="2"/>
        <v>0</v>
      </c>
      <c r="J11" s="7">
        <f t="shared" si="3"/>
        <v>0</v>
      </c>
      <c r="K11" s="7">
        <f t="shared" si="4"/>
        <v>2500000</v>
      </c>
      <c r="L11" s="8">
        <f t="shared" si="5"/>
        <v>0</v>
      </c>
    </row>
    <row r="12" spans="1:12" ht="16.5" customHeight="1" thickBot="1" thickTop="1">
      <c r="A12" s="42">
        <v>1201</v>
      </c>
      <c r="B12" s="6" t="s">
        <v>6</v>
      </c>
      <c r="C12" s="7">
        <f>'NERACA SALDO'!C11</f>
        <v>7000000</v>
      </c>
      <c r="D12" s="7">
        <f>'NERACA SALDO'!D11</f>
        <v>0</v>
      </c>
      <c r="E12" s="7">
        <v>0</v>
      </c>
      <c r="F12" s="7">
        <v>0</v>
      </c>
      <c r="G12" s="7">
        <f t="shared" si="1"/>
        <v>7000000</v>
      </c>
      <c r="H12" s="7">
        <f t="shared" si="0"/>
        <v>0</v>
      </c>
      <c r="I12" s="7">
        <f t="shared" si="2"/>
        <v>0</v>
      </c>
      <c r="J12" s="7">
        <f t="shared" si="3"/>
        <v>0</v>
      </c>
      <c r="K12" s="7">
        <f t="shared" si="4"/>
        <v>7000000</v>
      </c>
      <c r="L12" s="8">
        <f t="shared" si="5"/>
        <v>0</v>
      </c>
    </row>
    <row r="13" spans="1:12" ht="16.5" customHeight="1" thickBot="1" thickTop="1">
      <c r="A13" s="42">
        <v>1202</v>
      </c>
      <c r="B13" s="6" t="s">
        <v>7</v>
      </c>
      <c r="C13" s="7">
        <f>'NERACA SALDO'!C12</f>
        <v>0</v>
      </c>
      <c r="D13" s="7">
        <f>'NERACA SALDO'!D12</f>
        <v>0</v>
      </c>
      <c r="E13" s="7">
        <v>0</v>
      </c>
      <c r="F13" s="7">
        <f>AJP!$E$14</f>
        <v>200000</v>
      </c>
      <c r="G13" s="7">
        <v>0</v>
      </c>
      <c r="H13" s="7">
        <v>200000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8">
        <f t="shared" si="5"/>
        <v>200000</v>
      </c>
    </row>
    <row r="14" spans="1:12" ht="16.5" customHeight="1" thickBot="1" thickTop="1">
      <c r="A14" s="42">
        <v>1203</v>
      </c>
      <c r="B14" s="6" t="s">
        <v>8</v>
      </c>
      <c r="C14" s="7">
        <f>'NERACA SALDO'!C13</f>
        <v>2000000</v>
      </c>
      <c r="D14" s="7">
        <f>'NERACA SALDO'!D13</f>
        <v>0</v>
      </c>
      <c r="E14" s="7">
        <f>SUMIF(AJP!A14:E22,'Neraca Lajur'!A14,AJP!D14:D22)</f>
        <v>0</v>
      </c>
      <c r="F14" s="7">
        <v>0</v>
      </c>
      <c r="G14" s="7">
        <f t="shared" si="1"/>
        <v>2000000</v>
      </c>
      <c r="H14" s="7">
        <f aca="true" t="shared" si="6" ref="H14:H29">IF(OR(D14+F14-E14&lt;0,C14&lt;&gt;0),0,D14+F14-E14)</f>
        <v>0</v>
      </c>
      <c r="I14" s="7">
        <f t="shared" si="2"/>
        <v>0</v>
      </c>
      <c r="J14" s="7">
        <f t="shared" si="3"/>
        <v>0</v>
      </c>
      <c r="K14" s="7">
        <f t="shared" si="4"/>
        <v>2000000</v>
      </c>
      <c r="L14" s="8">
        <f t="shared" si="5"/>
        <v>0</v>
      </c>
    </row>
    <row r="15" spans="1:12" ht="16.5" customHeight="1" thickBot="1" thickTop="1">
      <c r="A15" s="42">
        <v>1204</v>
      </c>
      <c r="B15" s="6" t="s">
        <v>9</v>
      </c>
      <c r="C15" s="7">
        <f>'NERACA SALDO'!C14</f>
        <v>0</v>
      </c>
      <c r="D15" s="7">
        <f>'NERACA SALDO'!D14</f>
        <v>0</v>
      </c>
      <c r="E15" s="7">
        <v>0</v>
      </c>
      <c r="F15" s="7">
        <f>AJP!$E$15</f>
        <v>150000</v>
      </c>
      <c r="G15" s="7">
        <f t="shared" si="1"/>
        <v>0</v>
      </c>
      <c r="H15" s="7">
        <f t="shared" si="6"/>
        <v>150000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8">
        <f t="shared" si="5"/>
        <v>150000</v>
      </c>
    </row>
    <row r="16" spans="1:12" ht="16.5" customHeight="1" thickBot="1" thickTop="1">
      <c r="A16" s="43">
        <v>2101</v>
      </c>
      <c r="B16" s="6" t="s">
        <v>10</v>
      </c>
      <c r="C16" s="7">
        <f>'NERACA SALDO'!C15</f>
        <v>0</v>
      </c>
      <c r="D16" s="7">
        <f>'NERACA SALDO'!D15</f>
        <v>500000</v>
      </c>
      <c r="E16" s="7">
        <f>SUMIF(AJP!A15:E24,'Neraca Lajur'!A16,AJP!D15:D24)</f>
        <v>0</v>
      </c>
      <c r="F16" s="7">
        <f>SUMIF(AJP!A15:E24,'Neraca Lajur'!A16,AJP!E15:E24)</f>
        <v>0</v>
      </c>
      <c r="G16" s="7">
        <f t="shared" si="1"/>
        <v>0</v>
      </c>
      <c r="H16" s="7">
        <f t="shared" si="6"/>
        <v>500000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8">
        <f t="shared" si="5"/>
        <v>500000</v>
      </c>
    </row>
    <row r="17" spans="1:12" ht="16.5" customHeight="1" thickBot="1" thickTop="1">
      <c r="A17" s="43">
        <v>2102</v>
      </c>
      <c r="B17" s="6" t="s">
        <v>11</v>
      </c>
      <c r="C17" s="7">
        <f>'NERACA SALDO'!C16</f>
        <v>0</v>
      </c>
      <c r="D17" s="7">
        <f>'NERACA SALDO'!D16</f>
        <v>0</v>
      </c>
      <c r="E17" s="7">
        <f>SUMIF(AJP!A16:E25,'Neraca Lajur'!A17,AJP!D16:D25)</f>
        <v>0</v>
      </c>
      <c r="F17" s="7">
        <f>SUMIF(AJP!A16:E25,'Neraca Lajur'!A17,AJP!E16:E25)</f>
        <v>0</v>
      </c>
      <c r="G17" s="7">
        <f t="shared" si="1"/>
        <v>0</v>
      </c>
      <c r="H17" s="7">
        <f t="shared" si="6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8">
        <f t="shared" si="5"/>
        <v>0</v>
      </c>
    </row>
    <row r="18" spans="1:12" ht="16.5" customHeight="1" thickBot="1" thickTop="1">
      <c r="A18" s="45">
        <v>3101</v>
      </c>
      <c r="B18" s="6" t="s">
        <v>12</v>
      </c>
      <c r="C18" s="7">
        <f>'NERACA SALDO'!C17</f>
        <v>0</v>
      </c>
      <c r="D18" s="7">
        <f>'NERACA SALDO'!D17</f>
        <v>25000000</v>
      </c>
      <c r="E18" s="7">
        <f>SUMIF(AJP!A17:E26,'Neraca Lajur'!A18,AJP!D17:D26)</f>
        <v>0</v>
      </c>
      <c r="F18" s="7">
        <f>SUMIF(AJP!A17:E26,'Neraca Lajur'!A18,AJP!E17:E26)</f>
        <v>0</v>
      </c>
      <c r="G18" s="7">
        <f t="shared" si="1"/>
        <v>0</v>
      </c>
      <c r="H18" s="7">
        <f t="shared" si="6"/>
        <v>25000000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8">
        <f t="shared" si="5"/>
        <v>25000000</v>
      </c>
    </row>
    <row r="19" spans="1:12" ht="16.5" customHeight="1" thickBot="1" thickTop="1">
      <c r="A19" s="47">
        <v>4101</v>
      </c>
      <c r="B19" s="6" t="s">
        <v>13</v>
      </c>
      <c r="C19" s="7">
        <f>'NERACA SALDO'!C18</f>
        <v>0</v>
      </c>
      <c r="D19" s="7">
        <f>'NERACA SALDO'!D18</f>
        <v>14700000</v>
      </c>
      <c r="E19" s="7">
        <f>SUMIF(AJP!A18:E27,'Neraca Lajur'!A19,AJP!D18:D27)</f>
        <v>0</v>
      </c>
      <c r="F19" s="7">
        <f>SUMIF(AJP!A18:E27,'Neraca Lajur'!A19,AJP!E18:E27)</f>
        <v>0</v>
      </c>
      <c r="G19" s="7">
        <f t="shared" si="1"/>
        <v>0</v>
      </c>
      <c r="H19" s="7">
        <f t="shared" si="6"/>
        <v>14700000</v>
      </c>
      <c r="I19" s="7">
        <f t="shared" si="2"/>
        <v>0</v>
      </c>
      <c r="J19" s="7">
        <f t="shared" si="3"/>
        <v>14700000</v>
      </c>
      <c r="K19" s="7">
        <f t="shared" si="4"/>
        <v>0</v>
      </c>
      <c r="L19" s="8">
        <f t="shared" si="5"/>
        <v>0</v>
      </c>
    </row>
    <row r="20" spans="1:12" ht="16.5" customHeight="1" thickBot="1" thickTop="1">
      <c r="A20" s="44">
        <v>4102</v>
      </c>
      <c r="B20" s="6" t="s">
        <v>14</v>
      </c>
      <c r="C20" s="7">
        <f>'NERACA SALDO'!C19</f>
        <v>0</v>
      </c>
      <c r="D20" s="7">
        <f>'NERACA SALDO'!D19</f>
        <v>2000000</v>
      </c>
      <c r="E20" s="7">
        <f>SUMIF(AJP!A19:E28,'Neraca Lajur'!A20,AJP!D19:D28)</f>
        <v>0</v>
      </c>
      <c r="F20" s="7">
        <f>SUMIF(AJP!A19:E28,'Neraca Lajur'!A20,AJP!E19:E28)</f>
        <v>0</v>
      </c>
      <c r="G20" s="7">
        <f t="shared" si="1"/>
        <v>0</v>
      </c>
      <c r="H20" s="7">
        <f t="shared" si="6"/>
        <v>2000000</v>
      </c>
      <c r="I20" s="7">
        <f t="shared" si="2"/>
        <v>0</v>
      </c>
      <c r="J20" s="7">
        <f t="shared" si="3"/>
        <v>2000000</v>
      </c>
      <c r="K20" s="7">
        <f t="shared" si="4"/>
        <v>0</v>
      </c>
      <c r="L20" s="8">
        <f t="shared" si="5"/>
        <v>0</v>
      </c>
    </row>
    <row r="21" spans="1:12" ht="16.5" customHeight="1" thickBot="1" thickTop="1">
      <c r="A21" s="44">
        <v>5101</v>
      </c>
      <c r="B21" s="6" t="s">
        <v>15</v>
      </c>
      <c r="C21" s="7">
        <f>'NERACA SALDO'!C20</f>
        <v>650000</v>
      </c>
      <c r="D21" s="7">
        <f>'NERACA SALDO'!D20</f>
        <v>0</v>
      </c>
      <c r="E21" s="7">
        <f>SUMIF(AJP!A20:E29,'Neraca Lajur'!A21,AJP!D20:D29)</f>
        <v>0</v>
      </c>
      <c r="F21" s="7">
        <f>SUMIF(AJP!A20:E29,'Neraca Lajur'!A21,AJP!E20:E29)</f>
        <v>0</v>
      </c>
      <c r="G21" s="7">
        <f t="shared" si="1"/>
        <v>650000</v>
      </c>
      <c r="H21" s="7">
        <f t="shared" si="6"/>
        <v>0</v>
      </c>
      <c r="I21" s="7">
        <f t="shared" si="2"/>
        <v>650000</v>
      </c>
      <c r="J21" s="7">
        <f t="shared" si="3"/>
        <v>0</v>
      </c>
      <c r="K21" s="7">
        <f t="shared" si="4"/>
        <v>0</v>
      </c>
      <c r="L21" s="8">
        <f t="shared" si="5"/>
        <v>0</v>
      </c>
    </row>
    <row r="22" spans="1:12" ht="16.5" customHeight="1" thickBot="1" thickTop="1">
      <c r="A22" s="44">
        <v>5102</v>
      </c>
      <c r="B22" s="6" t="s">
        <v>16</v>
      </c>
      <c r="C22" s="7">
        <f>'NERACA SALDO'!C21</f>
        <v>1800000</v>
      </c>
      <c r="D22" s="7">
        <f>'NERACA SALDO'!D21</f>
        <v>0</v>
      </c>
      <c r="E22" s="7">
        <f>SUMIF(AJP!A21:E30,'Neraca Lajur'!A22,AJP!D21:D30)</f>
        <v>0</v>
      </c>
      <c r="F22" s="7">
        <f>SUMIF(AJP!A21:E30,'Neraca Lajur'!A22,AJP!E21:E30)</f>
        <v>0</v>
      </c>
      <c r="G22" s="7">
        <f t="shared" si="1"/>
        <v>1800000</v>
      </c>
      <c r="H22" s="7">
        <f t="shared" si="6"/>
        <v>0</v>
      </c>
      <c r="I22" s="7">
        <f t="shared" si="2"/>
        <v>1800000</v>
      </c>
      <c r="J22" s="7">
        <f t="shared" si="3"/>
        <v>0</v>
      </c>
      <c r="K22" s="7">
        <f t="shared" si="4"/>
        <v>0</v>
      </c>
      <c r="L22" s="8">
        <f t="shared" si="5"/>
        <v>0</v>
      </c>
    </row>
    <row r="23" spans="1:12" ht="16.5" customHeight="1" thickBot="1" thickTop="1">
      <c r="A23" s="44">
        <v>5103</v>
      </c>
      <c r="B23" s="6" t="s">
        <v>17</v>
      </c>
      <c r="C23" s="7">
        <f>'NERACA SALDO'!C22</f>
        <v>200000</v>
      </c>
      <c r="D23" s="7">
        <f>'NERACA SALDO'!D22</f>
        <v>0</v>
      </c>
      <c r="E23" s="7">
        <f>SUMIF(AJP!A22:E31,'Neraca Lajur'!A23,AJP!D22:D31)</f>
        <v>0</v>
      </c>
      <c r="F23" s="7">
        <f>SUMIF(AJP!A22:E31,'Neraca Lajur'!A23,AJP!E22:E31)</f>
        <v>0</v>
      </c>
      <c r="G23" s="7">
        <f t="shared" si="1"/>
        <v>200000</v>
      </c>
      <c r="H23" s="7">
        <f t="shared" si="6"/>
        <v>0</v>
      </c>
      <c r="I23" s="7">
        <f t="shared" si="2"/>
        <v>200000</v>
      </c>
      <c r="J23" s="7">
        <f t="shared" si="3"/>
        <v>0</v>
      </c>
      <c r="K23" s="7">
        <f t="shared" si="4"/>
        <v>0</v>
      </c>
      <c r="L23" s="8">
        <f t="shared" si="5"/>
        <v>0</v>
      </c>
    </row>
    <row r="24" spans="1:12" ht="16.5" customHeight="1" thickBot="1" thickTop="1">
      <c r="A24" s="44">
        <v>5104</v>
      </c>
      <c r="B24" s="6" t="s">
        <v>18</v>
      </c>
      <c r="C24" s="7">
        <f>'NERACA SALDO'!C23</f>
        <v>220000</v>
      </c>
      <c r="D24" s="7">
        <f>'NERACA SALDO'!D23</f>
        <v>0</v>
      </c>
      <c r="E24" s="7">
        <f>SUMIF(AJP!A23:E32,'Neraca Lajur'!A24,AJP!D23:D32)</f>
        <v>0</v>
      </c>
      <c r="F24" s="7">
        <f>SUMIF(AJP!A23:E32,'Neraca Lajur'!A24,AJP!E23:E32)</f>
        <v>0</v>
      </c>
      <c r="G24" s="7">
        <f t="shared" si="1"/>
        <v>220000</v>
      </c>
      <c r="H24" s="7">
        <f t="shared" si="6"/>
        <v>0</v>
      </c>
      <c r="I24" s="7">
        <f t="shared" si="2"/>
        <v>220000</v>
      </c>
      <c r="J24" s="7">
        <f t="shared" si="3"/>
        <v>0</v>
      </c>
      <c r="K24" s="7">
        <f t="shared" si="4"/>
        <v>0</v>
      </c>
      <c r="L24" s="8">
        <f t="shared" si="5"/>
        <v>0</v>
      </c>
    </row>
    <row r="25" spans="1:12" ht="16.5" customHeight="1" thickBot="1" thickTop="1">
      <c r="A25" s="44">
        <v>5105</v>
      </c>
      <c r="B25" s="6" t="s">
        <v>19</v>
      </c>
      <c r="C25" s="7">
        <f>'NERACA SALDO'!C24</f>
        <v>310000</v>
      </c>
      <c r="D25" s="7">
        <f>'NERACA SALDO'!D24</f>
        <v>0</v>
      </c>
      <c r="E25" s="7">
        <f>SUMIF(AJP!A24:E33,'Neraca Lajur'!A25,AJP!D24:D33)</f>
        <v>0</v>
      </c>
      <c r="F25" s="7">
        <f>SUMIF(AJP!A24:E33,'Neraca Lajur'!A25,AJP!E24:E33)</f>
        <v>0</v>
      </c>
      <c r="G25" s="7">
        <f t="shared" si="1"/>
        <v>310000</v>
      </c>
      <c r="H25" s="7">
        <f t="shared" si="6"/>
        <v>0</v>
      </c>
      <c r="I25" s="7">
        <f t="shared" si="2"/>
        <v>310000</v>
      </c>
      <c r="J25" s="7">
        <f t="shared" si="3"/>
        <v>0</v>
      </c>
      <c r="K25" s="7">
        <f t="shared" si="4"/>
        <v>0</v>
      </c>
      <c r="L25" s="8">
        <f t="shared" si="5"/>
        <v>0</v>
      </c>
    </row>
    <row r="26" spans="1:12" ht="16.5" customHeight="1" thickBot="1" thickTop="1">
      <c r="A26" s="60"/>
      <c r="B26" s="10" t="s">
        <v>69</v>
      </c>
      <c r="C26" s="25">
        <f>SUM(C7:C25)</f>
        <v>42200000</v>
      </c>
      <c r="D26" s="25">
        <f>SUM(D7:D25)</f>
        <v>42200000</v>
      </c>
      <c r="E26" s="7"/>
      <c r="F26" s="7"/>
      <c r="G26" s="7"/>
      <c r="H26" s="7"/>
      <c r="I26" s="7"/>
      <c r="J26" s="7"/>
      <c r="K26" s="7"/>
      <c r="L26" s="8"/>
    </row>
    <row r="27" spans="1:12" ht="16.5" customHeight="1" thickBot="1" thickTop="1">
      <c r="A27" s="44">
        <v>5106</v>
      </c>
      <c r="B27" s="6" t="s">
        <v>75</v>
      </c>
      <c r="C27" s="7"/>
      <c r="D27" s="7"/>
      <c r="E27" s="7">
        <f>AJP!$D$7</f>
        <v>2000000</v>
      </c>
      <c r="F27" s="7">
        <v>0</v>
      </c>
      <c r="G27" s="7">
        <f t="shared" si="1"/>
        <v>2000000</v>
      </c>
      <c r="H27" s="7">
        <f t="shared" si="6"/>
        <v>0</v>
      </c>
      <c r="I27" s="7">
        <f t="shared" si="2"/>
        <v>2000000</v>
      </c>
      <c r="J27" s="7">
        <f t="shared" si="3"/>
        <v>0</v>
      </c>
      <c r="K27" s="7">
        <f t="shared" si="4"/>
        <v>0</v>
      </c>
      <c r="L27" s="8">
        <f t="shared" si="5"/>
        <v>0</v>
      </c>
    </row>
    <row r="28" spans="1:12" ht="16.5" customHeight="1" thickBot="1" thickTop="1">
      <c r="A28" s="44">
        <v>5107</v>
      </c>
      <c r="B28" s="6" t="s">
        <v>76</v>
      </c>
      <c r="C28" s="7"/>
      <c r="D28" s="7"/>
      <c r="E28" s="7">
        <f>AJP!$D$9</f>
        <v>1500000</v>
      </c>
      <c r="F28" s="7">
        <v>0</v>
      </c>
      <c r="G28" s="7">
        <f t="shared" si="1"/>
        <v>1500000</v>
      </c>
      <c r="H28" s="7">
        <f t="shared" si="6"/>
        <v>0</v>
      </c>
      <c r="I28" s="7">
        <f t="shared" si="2"/>
        <v>1500000</v>
      </c>
      <c r="J28" s="7">
        <f t="shared" si="3"/>
        <v>0</v>
      </c>
      <c r="K28" s="7">
        <f t="shared" si="4"/>
        <v>0</v>
      </c>
      <c r="L28" s="8">
        <f t="shared" si="5"/>
        <v>0</v>
      </c>
    </row>
    <row r="29" spans="1:12" ht="16.5" customHeight="1" thickBot="1" thickTop="1">
      <c r="A29" s="44">
        <v>5108</v>
      </c>
      <c r="B29" s="6" t="s">
        <v>78</v>
      </c>
      <c r="C29" s="7"/>
      <c r="D29" s="7"/>
      <c r="E29" s="7">
        <v>1000000</v>
      </c>
      <c r="F29" s="7">
        <v>0</v>
      </c>
      <c r="G29" s="7">
        <f t="shared" si="1"/>
        <v>1000000</v>
      </c>
      <c r="H29" s="7">
        <f t="shared" si="6"/>
        <v>0</v>
      </c>
      <c r="I29" s="7">
        <f t="shared" si="2"/>
        <v>1000000</v>
      </c>
      <c r="J29" s="7">
        <f t="shared" si="3"/>
        <v>0</v>
      </c>
      <c r="K29" s="7">
        <f t="shared" si="4"/>
        <v>0</v>
      </c>
      <c r="L29" s="8">
        <f t="shared" si="5"/>
        <v>0</v>
      </c>
    </row>
    <row r="30" spans="1:12" ht="16.5" customHeight="1" thickBot="1" thickTop="1">
      <c r="A30" s="44">
        <v>5109</v>
      </c>
      <c r="B30" s="6" t="s">
        <v>92</v>
      </c>
      <c r="C30" s="7"/>
      <c r="D30" s="7"/>
      <c r="E30" s="7">
        <f>AJP!$D$13</f>
        <v>350000</v>
      </c>
      <c r="F30" s="7"/>
      <c r="G30" s="7">
        <f t="shared" si="1"/>
        <v>350000</v>
      </c>
      <c r="H30" s="7">
        <v>0</v>
      </c>
      <c r="I30" s="7">
        <f t="shared" si="2"/>
        <v>350000</v>
      </c>
      <c r="J30" s="7">
        <f t="shared" si="3"/>
        <v>0</v>
      </c>
      <c r="K30" s="7">
        <f t="shared" si="4"/>
        <v>0</v>
      </c>
      <c r="L30" s="8">
        <f t="shared" si="5"/>
        <v>0</v>
      </c>
    </row>
    <row r="31" spans="1:12" ht="16.5" customHeight="1" thickBot="1" thickTop="1">
      <c r="A31" s="9"/>
      <c r="B31" s="10" t="s">
        <v>69</v>
      </c>
      <c r="C31" s="25"/>
      <c r="D31" s="25"/>
      <c r="E31" s="25">
        <f>SUM(E7:E30)</f>
        <v>4850000</v>
      </c>
      <c r="F31" s="25">
        <f>SUM(F7:F30)</f>
        <v>4850000</v>
      </c>
      <c r="G31" s="25">
        <f>SUM(G7:G30)</f>
        <v>42550000</v>
      </c>
      <c r="H31" s="25">
        <f>SUM(H7:H29)</f>
        <v>42550000</v>
      </c>
      <c r="I31" s="25">
        <f>SUM(I7:I30)</f>
        <v>8030000</v>
      </c>
      <c r="J31" s="25">
        <f>SUM(J7:J30)</f>
        <v>16700000</v>
      </c>
      <c r="K31" s="25">
        <f>SUM(K7:K30)</f>
        <v>34520000</v>
      </c>
      <c r="L31" s="11">
        <f>SUM(L7:L30)</f>
        <v>25850000</v>
      </c>
    </row>
    <row r="32" spans="1:12" ht="16.5" customHeight="1" thickBot="1" thickTop="1">
      <c r="A32" s="9"/>
      <c r="B32" s="10" t="s">
        <v>85</v>
      </c>
      <c r="C32" s="25"/>
      <c r="D32" s="25"/>
      <c r="E32" s="25"/>
      <c r="F32" s="25"/>
      <c r="G32" s="25"/>
      <c r="H32" s="25"/>
      <c r="I32" s="25">
        <f>SUM(J31-I31)</f>
        <v>8670000</v>
      </c>
      <c r="J32" s="25"/>
      <c r="K32" s="25"/>
      <c r="L32" s="11">
        <f>SUM(K31-L31)</f>
        <v>8670000</v>
      </c>
    </row>
    <row r="33" spans="1:12" ht="16.5" customHeight="1" thickBot="1" thickTop="1">
      <c r="A33" s="37"/>
      <c r="B33" s="38"/>
      <c r="C33" s="38"/>
      <c r="D33" s="38"/>
      <c r="E33" s="38"/>
      <c r="F33" s="38"/>
      <c r="G33" s="38"/>
      <c r="H33" s="38"/>
      <c r="I33" s="14">
        <f>SUM(I31:I32)</f>
        <v>16700000</v>
      </c>
      <c r="J33" s="14">
        <f>SUM(J31:J32)</f>
        <v>16700000</v>
      </c>
      <c r="K33" s="14">
        <f>SUM(K31:K32)</f>
        <v>34520000</v>
      </c>
      <c r="L33" s="24">
        <f>SUM(L31:L32)</f>
        <v>34520000</v>
      </c>
    </row>
    <row r="34" ht="13.5" thickTop="1"/>
  </sheetData>
  <sheetProtection/>
  <mergeCells count="10">
    <mergeCell ref="A1:L1"/>
    <mergeCell ref="A2:L2"/>
    <mergeCell ref="A3:L3"/>
    <mergeCell ref="G5:H5"/>
    <mergeCell ref="I5:J5"/>
    <mergeCell ref="K5:L5"/>
    <mergeCell ref="A5:A6"/>
    <mergeCell ref="B5:B6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C1:H22"/>
  <sheetViews>
    <sheetView showGridLines="0" zoomScalePageLayoutView="0" workbookViewId="0" topLeftCell="C1">
      <selection activeCell="F9" sqref="F9"/>
    </sheetView>
  </sheetViews>
  <sheetFormatPr defaultColWidth="9.140625" defaultRowHeight="12.75"/>
  <cols>
    <col min="1" max="2" width="9.140625" style="48" customWidth="1"/>
    <col min="3" max="3" width="10.140625" style="48" bestFit="1" customWidth="1"/>
    <col min="4" max="4" width="49.00390625" style="48" customWidth="1"/>
    <col min="5" max="5" width="9.140625" style="48" customWidth="1"/>
    <col min="6" max="7" width="26.8515625" style="48" bestFit="1" customWidth="1"/>
    <col min="8" max="8" width="2.8515625" style="48" bestFit="1" customWidth="1"/>
    <col min="9" max="16384" width="9.140625" style="48" customWidth="1"/>
  </cols>
  <sheetData>
    <row r="1" spans="3:7" ht="26.25">
      <c r="C1" s="100" t="s">
        <v>96</v>
      </c>
      <c r="D1" s="100"/>
      <c r="E1" s="100"/>
      <c r="F1" s="100"/>
      <c r="G1" s="100"/>
    </row>
    <row r="2" spans="3:7" ht="26.25">
      <c r="C2" s="100" t="s">
        <v>100</v>
      </c>
      <c r="D2" s="100"/>
      <c r="E2" s="100"/>
      <c r="F2" s="100"/>
      <c r="G2" s="100"/>
    </row>
    <row r="3" spans="3:7" ht="26.25">
      <c r="C3" s="100" t="s">
        <v>98</v>
      </c>
      <c r="D3" s="100"/>
      <c r="E3" s="100"/>
      <c r="F3" s="100"/>
      <c r="G3" s="100"/>
    </row>
    <row r="6" ht="21">
      <c r="D6" s="51" t="s">
        <v>86</v>
      </c>
    </row>
    <row r="7" spans="3:7" ht="21">
      <c r="C7" s="48">
        <f>'Neraca Lajur'!A19</f>
        <v>4101</v>
      </c>
      <c r="D7" s="48" t="str">
        <f>'Neraca Lajur'!B19</f>
        <v>Penghasilan Sablon</v>
      </c>
      <c r="F7" s="52">
        <f>'Neraca Lajur'!J19</f>
        <v>14700000</v>
      </c>
      <c r="G7" s="52"/>
    </row>
    <row r="8" spans="3:7" ht="21">
      <c r="C8" s="48">
        <f>'Neraca Lajur'!A20</f>
        <v>4102</v>
      </c>
      <c r="D8" s="48" t="str">
        <f>'Neraca Lajur'!B20</f>
        <v>Penghasilan Jasa Desain Grafis</v>
      </c>
      <c r="F8" s="53">
        <f>'Neraca Lajur'!J20</f>
        <v>2000000</v>
      </c>
      <c r="G8" s="52"/>
    </row>
    <row r="9" spans="4:7" ht="21">
      <c r="D9" s="51" t="s">
        <v>87</v>
      </c>
      <c r="F9" s="52"/>
      <c r="G9" s="55">
        <f>SUM(F7:F8)</f>
        <v>16700000</v>
      </c>
    </row>
    <row r="10" spans="6:7" ht="21">
      <c r="F10" s="52"/>
      <c r="G10" s="55"/>
    </row>
    <row r="11" spans="4:7" ht="21">
      <c r="D11" s="51" t="s">
        <v>88</v>
      </c>
      <c r="F11" s="52"/>
      <c r="G11" s="55"/>
    </row>
    <row r="12" spans="3:7" ht="21">
      <c r="C12" s="48">
        <f>'Neraca Lajur'!A21</f>
        <v>5101</v>
      </c>
      <c r="D12" s="48" t="str">
        <f>'Neraca Lajur'!B21</f>
        <v>Biaya Promosi</v>
      </c>
      <c r="F12" s="52">
        <f>'Neraca Lajur'!I21</f>
        <v>650000</v>
      </c>
      <c r="G12" s="55"/>
    </row>
    <row r="13" spans="3:7" ht="21">
      <c r="C13" s="48">
        <f>'Neraca Lajur'!A22</f>
        <v>5102</v>
      </c>
      <c r="D13" s="48" t="str">
        <f>'Neraca Lajur'!B22</f>
        <v>Biaya Pegawai</v>
      </c>
      <c r="F13" s="52">
        <f>'Neraca Lajur'!I22</f>
        <v>1800000</v>
      </c>
      <c r="G13" s="55"/>
    </row>
    <row r="14" spans="3:7" ht="21">
      <c r="C14" s="48">
        <f>'Neraca Lajur'!A23</f>
        <v>5103</v>
      </c>
      <c r="D14" s="48" t="str">
        <f>'Neraca Lajur'!B23</f>
        <v>Biaya Perawatan Aktiva</v>
      </c>
      <c r="F14" s="52">
        <f>'Neraca Lajur'!I23</f>
        <v>200000</v>
      </c>
      <c r="G14" s="55"/>
    </row>
    <row r="15" spans="3:7" ht="21">
      <c r="C15" s="48">
        <f>'Neraca Lajur'!A24</f>
        <v>5104</v>
      </c>
      <c r="D15" s="48" t="str">
        <f>'Neraca Lajur'!B24</f>
        <v>Biaya Listrik</v>
      </c>
      <c r="F15" s="52">
        <f>'Neraca Lajur'!I24</f>
        <v>220000</v>
      </c>
      <c r="G15" s="55"/>
    </row>
    <row r="16" spans="3:7" ht="21">
      <c r="C16" s="48">
        <f>'Neraca Lajur'!A25</f>
        <v>5105</v>
      </c>
      <c r="D16" s="48" t="str">
        <f>'Neraca Lajur'!B25</f>
        <v>Biaya Telepon</v>
      </c>
      <c r="F16" s="52">
        <f>'Neraca Lajur'!I25</f>
        <v>310000</v>
      </c>
      <c r="G16" s="55"/>
    </row>
    <row r="17" spans="3:7" ht="21">
      <c r="C17" s="48">
        <f>'Neraca Lajur'!A27</f>
        <v>5106</v>
      </c>
      <c r="D17" s="48" t="str">
        <f>'Neraca Lajur'!B27</f>
        <v>Biaya Pemakaian Perlengkapan Salon</v>
      </c>
      <c r="F17" s="52">
        <f>'Neraca Lajur'!I27</f>
        <v>2000000</v>
      </c>
      <c r="G17" s="55"/>
    </row>
    <row r="18" spans="3:7" ht="21">
      <c r="C18" s="48">
        <f>'Neraca Lajur'!A28</f>
        <v>5107</v>
      </c>
      <c r="D18" s="48" t="str">
        <f>'Neraca Lajur'!B28</f>
        <v>Biaya Pemakaian Kain</v>
      </c>
      <c r="F18" s="52">
        <f>'Neraca Lajur'!I28</f>
        <v>1500000</v>
      </c>
      <c r="G18" s="55"/>
    </row>
    <row r="19" spans="3:7" ht="21">
      <c r="C19" s="48">
        <f>'Neraca Lajur'!A29</f>
        <v>5108</v>
      </c>
      <c r="D19" s="48" t="str">
        <f>'Neraca Lajur'!B29</f>
        <v>Biaya Sewa</v>
      </c>
      <c r="F19" s="67">
        <f>'Neraca Lajur'!$I$29</f>
        <v>1000000</v>
      </c>
      <c r="G19" s="55"/>
    </row>
    <row r="20" spans="3:7" ht="21">
      <c r="C20" s="48">
        <f>'Neraca Lajur'!A30</f>
        <v>5109</v>
      </c>
      <c r="D20" s="48" t="str">
        <f>'Neraca Lajur'!B30</f>
        <v>Biaya Depresiasi</v>
      </c>
      <c r="F20" s="53">
        <f>'Neraca Lajur'!$I$30</f>
        <v>350000</v>
      </c>
      <c r="G20" s="55"/>
    </row>
    <row r="21" spans="4:8" ht="21">
      <c r="D21" s="51" t="s">
        <v>89</v>
      </c>
      <c r="F21" s="52"/>
      <c r="G21" s="56">
        <f>SUM(F12:F20)</f>
        <v>8030000</v>
      </c>
      <c r="H21" s="49" t="s">
        <v>90</v>
      </c>
    </row>
    <row r="22" spans="4:8" ht="21">
      <c r="D22" s="50" t="s">
        <v>85</v>
      </c>
      <c r="E22" s="50"/>
      <c r="F22" s="54"/>
      <c r="G22" s="54">
        <f>SUM(G9-G21)</f>
        <v>8670000</v>
      </c>
      <c r="H22" s="50"/>
    </row>
  </sheetData>
  <sheetProtection/>
  <mergeCells count="3">
    <mergeCell ref="C1:G1"/>
    <mergeCell ref="C2:G2"/>
    <mergeCell ref="C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J30"/>
  <sheetViews>
    <sheetView showGridLines="0" zoomScalePageLayoutView="0" workbookViewId="0" topLeftCell="A1">
      <selection activeCell="A3" sqref="A3:J3"/>
    </sheetView>
  </sheetViews>
  <sheetFormatPr defaultColWidth="9.140625" defaultRowHeight="12.75"/>
  <cols>
    <col min="2" max="2" width="47.00390625" style="0" customWidth="1"/>
    <col min="3" max="3" width="15.28125" style="0" bestFit="1" customWidth="1"/>
    <col min="4" max="4" width="16.28125" style="0" bestFit="1" customWidth="1"/>
    <col min="5" max="5" width="16.421875" style="0" bestFit="1" customWidth="1"/>
    <col min="7" max="7" width="30.28125" style="0" customWidth="1"/>
    <col min="8" max="8" width="16.28125" style="0" bestFit="1" customWidth="1"/>
    <col min="9" max="9" width="16.421875" style="0" bestFit="1" customWidth="1"/>
  </cols>
  <sheetData>
    <row r="1" spans="1:10" ht="25.5">
      <c r="A1" s="93" t="s">
        <v>96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5.5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5.5">
      <c r="A3" s="93" t="s">
        <v>98</v>
      </c>
      <c r="B3" s="93"/>
      <c r="C3" s="93"/>
      <c r="D3" s="93"/>
      <c r="E3" s="93"/>
      <c r="F3" s="93"/>
      <c r="G3" s="93"/>
      <c r="H3" s="93"/>
      <c r="I3" s="93"/>
      <c r="J3" s="93"/>
    </row>
    <row r="7" spans="1:10" ht="12.75">
      <c r="A7" s="69"/>
      <c r="B7" s="70"/>
      <c r="C7" s="70"/>
      <c r="D7" s="70"/>
      <c r="E7" s="70"/>
      <c r="F7" s="70"/>
      <c r="G7" s="70"/>
      <c r="H7" s="70"/>
      <c r="I7" s="70"/>
      <c r="J7" s="70"/>
    </row>
    <row r="8" spans="1:10" ht="12.75">
      <c r="A8" s="69"/>
      <c r="B8" s="70"/>
      <c r="C8" s="70"/>
      <c r="D8" s="70"/>
      <c r="E8" s="70"/>
      <c r="F8" s="70"/>
      <c r="G8" s="70"/>
      <c r="H8" s="70"/>
      <c r="I8" s="70"/>
      <c r="J8" s="70"/>
    </row>
    <row r="9" spans="1:10" ht="12.75">
      <c r="A9" s="69"/>
      <c r="B9" s="71" t="s">
        <v>91</v>
      </c>
      <c r="C9" s="71"/>
      <c r="D9" s="71"/>
      <c r="E9" s="71"/>
      <c r="F9" s="71"/>
      <c r="G9" s="71" t="s">
        <v>103</v>
      </c>
      <c r="H9" s="70"/>
      <c r="I9" s="70"/>
      <c r="J9" s="70"/>
    </row>
    <row r="10" spans="1:10" ht="12.75">
      <c r="A10" s="69"/>
      <c r="B10" s="74"/>
      <c r="C10" s="75"/>
      <c r="D10" s="75"/>
      <c r="E10" s="75"/>
      <c r="F10" s="79"/>
      <c r="G10" s="74"/>
      <c r="H10" s="75"/>
      <c r="I10" s="75"/>
      <c r="J10" s="70"/>
    </row>
    <row r="11" spans="1:10" ht="12.75">
      <c r="A11" s="69"/>
      <c r="B11" s="76" t="s">
        <v>22</v>
      </c>
      <c r="C11" s="77"/>
      <c r="D11" s="77"/>
      <c r="E11" s="77"/>
      <c r="F11" s="80"/>
      <c r="G11" s="76" t="s">
        <v>104</v>
      </c>
      <c r="H11" s="77"/>
      <c r="I11" s="77"/>
      <c r="J11" s="70"/>
    </row>
    <row r="12" spans="1:10" ht="12.75">
      <c r="A12" s="69"/>
      <c r="B12" s="76" t="str">
        <f>'Neraca Lajur'!B7</f>
        <v>Kas</v>
      </c>
      <c r="C12" s="77"/>
      <c r="D12" s="77">
        <f>'Neraca Lajur'!K7</f>
        <v>16520000</v>
      </c>
      <c r="E12" s="77"/>
      <c r="F12" s="80"/>
      <c r="G12" s="76" t="str">
        <f>'Neraca Lajur'!B16</f>
        <v>Hutang Usaha</v>
      </c>
      <c r="H12" s="77">
        <f>'Neraca Lajur'!L16</f>
        <v>500000</v>
      </c>
      <c r="I12" s="77"/>
      <c r="J12" s="70"/>
    </row>
    <row r="13" spans="1:10" ht="15">
      <c r="A13" s="69"/>
      <c r="B13" s="76" t="str">
        <f>'Neraca Lajur'!B8</f>
        <v>Piutang Usaha</v>
      </c>
      <c r="C13" s="77"/>
      <c r="D13" s="77">
        <f>'Neraca Lajur'!K8</f>
        <v>500000</v>
      </c>
      <c r="E13" s="77"/>
      <c r="F13" s="80"/>
      <c r="G13" s="76" t="str">
        <f>'Neraca Lajur'!B17</f>
        <v>Uang Muka Konsumen</v>
      </c>
      <c r="H13" s="78">
        <f>'Neraca Lajur'!L17</f>
        <v>0</v>
      </c>
      <c r="I13" s="77"/>
      <c r="J13" s="70"/>
    </row>
    <row r="14" spans="1:10" ht="12.75">
      <c r="A14" s="69"/>
      <c r="B14" s="76" t="str">
        <f>'Neraca Lajur'!B9</f>
        <v>Sewa Ruang Dibayar Dimuka</v>
      </c>
      <c r="C14" s="77"/>
      <c r="D14" s="77">
        <f>'Neraca Lajur'!K9</f>
        <v>3000000</v>
      </c>
      <c r="E14" s="77"/>
      <c r="F14" s="80"/>
      <c r="G14" s="85" t="s">
        <v>105</v>
      </c>
      <c r="H14" s="86"/>
      <c r="I14" s="86">
        <f>SUM(H12:H13)</f>
        <v>500000</v>
      </c>
      <c r="J14" s="70"/>
    </row>
    <row r="15" spans="1:10" ht="12.75">
      <c r="A15" s="69"/>
      <c r="B15" s="76" t="str">
        <f>'Neraca Lajur'!B10</f>
        <v>Persediaan Perlengkapan Sablon</v>
      </c>
      <c r="C15" s="77"/>
      <c r="D15" s="77">
        <f>'Neraca Lajur'!K10</f>
        <v>3000000</v>
      </c>
      <c r="E15" s="77"/>
      <c r="F15" s="80"/>
      <c r="G15" s="76"/>
      <c r="H15" s="77"/>
      <c r="I15" s="77"/>
      <c r="J15" s="70"/>
    </row>
    <row r="16" spans="1:10" ht="15">
      <c r="A16" s="69"/>
      <c r="B16" s="76" t="str">
        <f>'Neraca Lajur'!B11</f>
        <v>Persediaan Kain Sablon</v>
      </c>
      <c r="C16" s="77"/>
      <c r="D16" s="78">
        <f>'Neraca Lajur'!K11</f>
        <v>2500000</v>
      </c>
      <c r="E16" s="77"/>
      <c r="F16" s="80"/>
      <c r="G16" s="76"/>
      <c r="H16" s="77"/>
      <c r="I16" s="77"/>
      <c r="J16" s="70"/>
    </row>
    <row r="17" spans="1:10" ht="12.75">
      <c r="A17" s="69"/>
      <c r="B17" s="85" t="s">
        <v>101</v>
      </c>
      <c r="C17" s="86"/>
      <c r="D17" s="86"/>
      <c r="E17" s="86">
        <f>SUM(D12:D16)</f>
        <v>25520000</v>
      </c>
      <c r="F17" s="80"/>
      <c r="G17" s="76" t="s">
        <v>106</v>
      </c>
      <c r="H17" s="77"/>
      <c r="I17" s="77"/>
      <c r="J17" s="70"/>
    </row>
    <row r="18" spans="1:10" ht="12.75">
      <c r="A18" s="69"/>
      <c r="B18" s="76"/>
      <c r="C18" s="77"/>
      <c r="D18" s="77"/>
      <c r="E18" s="77"/>
      <c r="F18" s="80"/>
      <c r="G18" s="76" t="str">
        <f>'Neraca Lajur'!$B$18</f>
        <v>Modal Budi</v>
      </c>
      <c r="H18" s="77">
        <f>'Neraca Lajur'!$L$18</f>
        <v>25000000</v>
      </c>
      <c r="I18" s="77"/>
      <c r="J18" s="70"/>
    </row>
    <row r="19" spans="1:10" ht="15">
      <c r="A19" s="69"/>
      <c r="B19" s="76"/>
      <c r="C19" s="77"/>
      <c r="D19" s="77"/>
      <c r="E19" s="77"/>
      <c r="F19" s="80"/>
      <c r="G19" s="76" t="s">
        <v>108</v>
      </c>
      <c r="H19" s="78">
        <f>'Neraca Lajur'!$I$32</f>
        <v>8670000</v>
      </c>
      <c r="I19" s="77"/>
      <c r="J19" s="70"/>
    </row>
    <row r="20" spans="1:10" ht="15">
      <c r="A20" s="69"/>
      <c r="B20" s="76" t="s">
        <v>23</v>
      </c>
      <c r="C20" s="77"/>
      <c r="D20" s="77"/>
      <c r="E20" s="77"/>
      <c r="F20" s="80"/>
      <c r="G20" s="85" t="s">
        <v>107</v>
      </c>
      <c r="H20" s="86"/>
      <c r="I20" s="87">
        <f>SUM(H18:H19)</f>
        <v>33670000</v>
      </c>
      <c r="J20" s="70"/>
    </row>
    <row r="21" spans="1:10" ht="13.5" thickBot="1">
      <c r="A21" s="69"/>
      <c r="B21" s="76" t="str">
        <f>'Neraca Lajur'!B12</f>
        <v>Komputer</v>
      </c>
      <c r="C21" s="77">
        <f>'Neraca Lajur'!$K$12</f>
        <v>7000000</v>
      </c>
      <c r="D21" s="77"/>
      <c r="E21" s="77"/>
      <c r="F21" s="80"/>
      <c r="G21" s="84"/>
      <c r="H21" s="83"/>
      <c r="I21" s="77"/>
      <c r="J21" s="70"/>
    </row>
    <row r="22" spans="1:10" ht="15.75" thickTop="1">
      <c r="A22" s="69"/>
      <c r="B22" s="76" t="str">
        <f>'Neraca Lajur'!B13</f>
        <v>Akm. Depreseasi Komputer</v>
      </c>
      <c r="C22" s="78">
        <f>-'Neraca Lajur'!$L$13</f>
        <v>-200000</v>
      </c>
      <c r="D22" s="77"/>
      <c r="E22" s="77"/>
      <c r="F22" s="80"/>
      <c r="G22" s="82"/>
      <c r="H22" s="101"/>
      <c r="I22" s="77"/>
      <c r="J22" s="70"/>
    </row>
    <row r="23" spans="1:10" ht="12.75">
      <c r="A23" s="69"/>
      <c r="B23" s="76"/>
      <c r="C23" s="77"/>
      <c r="D23" s="77">
        <f>SUM(C21:C22)</f>
        <v>6800000</v>
      </c>
      <c r="E23" s="77"/>
      <c r="F23" s="80"/>
      <c r="G23" s="76"/>
      <c r="H23" s="101"/>
      <c r="I23" s="77"/>
      <c r="J23" s="70"/>
    </row>
    <row r="24" spans="1:10" ht="12.75">
      <c r="A24" s="69"/>
      <c r="B24" s="76" t="str">
        <f>'Neraca Lajur'!B14</f>
        <v>Perlengkapan Ruang Usaha</v>
      </c>
      <c r="C24" s="77">
        <f>'Neraca Lajur'!$K$14</f>
        <v>2000000</v>
      </c>
      <c r="D24" s="77"/>
      <c r="E24" s="77"/>
      <c r="F24" s="80"/>
      <c r="G24" s="76"/>
      <c r="H24" s="101"/>
      <c r="I24" s="77"/>
      <c r="J24" s="70"/>
    </row>
    <row r="25" spans="1:10" ht="15">
      <c r="A25" s="69"/>
      <c r="B25" s="76" t="str">
        <f>'Neraca Lajur'!B15</f>
        <v>Akm. Depreseiasi  Perlengkapan Ruang Usaha</v>
      </c>
      <c r="C25" s="78">
        <f>-'Neraca Lajur'!$L$15</f>
        <v>-150000</v>
      </c>
      <c r="D25" s="77"/>
      <c r="E25" s="77"/>
      <c r="F25" s="80"/>
      <c r="G25" s="76"/>
      <c r="H25" s="101"/>
      <c r="I25" s="77"/>
      <c r="J25" s="70"/>
    </row>
    <row r="26" spans="1:10" ht="12.75">
      <c r="A26" s="69"/>
      <c r="B26" s="76"/>
      <c r="C26" s="77"/>
      <c r="D26" s="77">
        <f>SUM(C24:C25)</f>
        <v>1850000</v>
      </c>
      <c r="E26" s="77"/>
      <c r="F26" s="80"/>
      <c r="G26" s="76"/>
      <c r="H26" s="101"/>
      <c r="I26" s="77"/>
      <c r="J26" s="70"/>
    </row>
    <row r="27" spans="1:10" ht="15.75" thickBot="1">
      <c r="A27" s="69"/>
      <c r="B27" s="85" t="s">
        <v>102</v>
      </c>
      <c r="C27" s="86"/>
      <c r="D27" s="86"/>
      <c r="E27" s="87">
        <f>SUM(D23:D26)</f>
        <v>8650000</v>
      </c>
      <c r="F27" s="80"/>
      <c r="G27" s="76"/>
      <c r="H27" s="101"/>
      <c r="I27" s="81"/>
      <c r="J27" s="70"/>
    </row>
    <row r="28" spans="1:10" ht="13.5" thickTop="1">
      <c r="A28" s="57"/>
      <c r="B28" s="71" t="s">
        <v>102</v>
      </c>
      <c r="C28" s="72"/>
      <c r="D28" s="72"/>
      <c r="E28" s="72">
        <f>SUM(E17:E27)</f>
        <v>34170000</v>
      </c>
      <c r="F28" s="57"/>
      <c r="G28" s="71" t="s">
        <v>109</v>
      </c>
      <c r="H28" s="73"/>
      <c r="I28" s="72">
        <f>SUM(I14:I20)</f>
        <v>34170000</v>
      </c>
      <c r="J28" s="57"/>
    </row>
    <row r="29" spans="1:10" ht="12.75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2.75">
      <c r="A30" s="70"/>
      <c r="B30" s="70"/>
      <c r="C30" s="70"/>
      <c r="D30" s="70"/>
      <c r="E30" s="70"/>
      <c r="F30" s="70"/>
      <c r="G30" s="70"/>
      <c r="H30" s="70"/>
      <c r="I30" s="70"/>
      <c r="J30" s="70"/>
    </row>
  </sheetData>
  <sheetProtection/>
  <mergeCells count="4">
    <mergeCell ref="H22:H27"/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E15"/>
  <sheetViews>
    <sheetView showGridLines="0" zoomScalePageLayoutView="0" workbookViewId="0" topLeftCell="A1">
      <selection activeCell="B20" sqref="B20"/>
    </sheetView>
  </sheetViews>
  <sheetFormatPr defaultColWidth="9.140625" defaultRowHeight="16.5" customHeight="1"/>
  <cols>
    <col min="2" max="2" width="30.421875" style="0" customWidth="1"/>
    <col min="3" max="3" width="18.28125" style="0" customWidth="1"/>
    <col min="4" max="4" width="19.00390625" style="0" customWidth="1"/>
  </cols>
  <sheetData>
    <row r="1" spans="1:5" ht="25.5">
      <c r="A1" s="102" t="s">
        <v>96</v>
      </c>
      <c r="B1" s="102"/>
      <c r="C1" s="102"/>
      <c r="D1" s="102"/>
      <c r="E1" s="102"/>
    </row>
    <row r="2" spans="1:5" ht="25.5">
      <c r="A2" s="102" t="s">
        <v>114</v>
      </c>
      <c r="B2" s="102"/>
      <c r="C2" s="102"/>
      <c r="D2" s="102"/>
      <c r="E2" s="102"/>
    </row>
    <row r="3" spans="1:5" ht="25.5">
      <c r="A3" s="102" t="s">
        <v>98</v>
      </c>
      <c r="B3" s="102"/>
      <c r="C3" s="102"/>
      <c r="D3" s="102"/>
      <c r="E3" s="102"/>
    </row>
    <row r="6" spans="1:5" ht="16.5" customHeight="1">
      <c r="A6" s="70"/>
      <c r="B6" s="70"/>
      <c r="C6" s="70"/>
      <c r="D6" s="70"/>
      <c r="E6" s="70"/>
    </row>
    <row r="7" spans="1:5" ht="16.5" customHeight="1">
      <c r="A7" s="70"/>
      <c r="B7" s="70"/>
      <c r="C7" s="70"/>
      <c r="D7" s="70"/>
      <c r="E7" s="70"/>
    </row>
    <row r="8" spans="1:5" ht="16.5" customHeight="1">
      <c r="A8" s="70"/>
      <c r="B8" s="70"/>
      <c r="C8" s="88"/>
      <c r="D8" s="88"/>
      <c r="E8" s="70"/>
    </row>
    <row r="9" spans="1:5" ht="16.5" customHeight="1">
      <c r="A9" s="70"/>
      <c r="B9" s="76" t="s">
        <v>111</v>
      </c>
      <c r="C9" s="77"/>
      <c r="D9" s="77">
        <f>'Laporan Neraca'!$H$18</f>
        <v>25000000</v>
      </c>
      <c r="E9" s="70"/>
    </row>
    <row r="10" spans="1:5" ht="16.5" customHeight="1">
      <c r="A10" s="70"/>
      <c r="B10" s="76" t="s">
        <v>108</v>
      </c>
      <c r="C10" s="77">
        <f>'Laporan Neraca'!$H$19</f>
        <v>8670000</v>
      </c>
      <c r="D10" s="77"/>
      <c r="E10" s="70"/>
    </row>
    <row r="11" spans="1:5" ht="16.5" customHeight="1">
      <c r="A11" s="70"/>
      <c r="B11" s="76" t="s">
        <v>112</v>
      </c>
      <c r="C11" s="78">
        <v>0</v>
      </c>
      <c r="D11" s="77"/>
      <c r="E11" s="70"/>
    </row>
    <row r="12" spans="1:5" ht="16.5" customHeight="1">
      <c r="A12" s="70"/>
      <c r="B12" s="76"/>
      <c r="C12" s="77"/>
      <c r="D12" s="78">
        <f>SUM(C10-C11)</f>
        <v>8670000</v>
      </c>
      <c r="E12" s="70"/>
    </row>
    <row r="13" spans="1:5" ht="16.5" customHeight="1">
      <c r="A13" s="70"/>
      <c r="B13" s="71" t="s">
        <v>113</v>
      </c>
      <c r="C13" s="72"/>
      <c r="D13" s="72">
        <f>SUM(D9:D12)</f>
        <v>33670000</v>
      </c>
      <c r="E13" s="70"/>
    </row>
    <row r="14" spans="1:5" ht="16.5" customHeight="1">
      <c r="A14" s="70"/>
      <c r="B14" s="70"/>
      <c r="C14" s="70"/>
      <c r="D14" s="70"/>
      <c r="E14" s="70"/>
    </row>
    <row r="15" spans="1:5" ht="16.5" customHeight="1">
      <c r="A15" s="70"/>
      <c r="B15" s="70"/>
      <c r="C15" s="70"/>
      <c r="D15" s="70"/>
      <c r="E15" s="70"/>
    </row>
  </sheetData>
  <sheetProtection/>
  <mergeCells count="3">
    <mergeCell ref="A1:E1"/>
    <mergeCell ref="A3:E3"/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3"/>
  </sheetPr>
  <dimension ref="A1:D22"/>
  <sheetViews>
    <sheetView showGridLines="0" zoomScalePageLayoutView="0" workbookViewId="0" topLeftCell="A1">
      <selection activeCell="A2" sqref="A2:D2"/>
    </sheetView>
  </sheetViews>
  <sheetFormatPr defaultColWidth="9.140625" defaultRowHeight="16.5" customHeight="1"/>
  <cols>
    <col min="1" max="1" width="17.140625" style="0" customWidth="1"/>
    <col min="2" max="2" width="35.57421875" style="0" customWidth="1"/>
    <col min="3" max="4" width="16.421875" style="0" bestFit="1" customWidth="1"/>
  </cols>
  <sheetData>
    <row r="1" spans="1:4" ht="25.5">
      <c r="A1" s="93" t="s">
        <v>96</v>
      </c>
      <c r="B1" s="93"/>
      <c r="C1" s="93"/>
      <c r="D1" s="93"/>
    </row>
    <row r="2" spans="1:4" ht="25.5">
      <c r="A2" s="93" t="s">
        <v>115</v>
      </c>
      <c r="B2" s="93"/>
      <c r="C2" s="93"/>
      <c r="D2" s="93"/>
    </row>
    <row r="3" spans="1:4" ht="25.5">
      <c r="A3" s="93" t="s">
        <v>98</v>
      </c>
      <c r="B3" s="93"/>
      <c r="C3" s="93"/>
      <c r="D3" s="93"/>
    </row>
    <row r="4" ht="16.5" customHeight="1" thickBot="1"/>
    <row r="5" spans="1:4" ht="16.5" customHeight="1" thickBot="1" thickTop="1">
      <c r="A5" s="19" t="str">
        <f>'JURNAL UMUM'!A6</f>
        <v>Tanggal</v>
      </c>
      <c r="B5" s="20" t="str">
        <f>'JURNAL UMUM'!C6</f>
        <v>Nama Rekening</v>
      </c>
      <c r="C5" s="20" t="str">
        <f>'JURNAL UMUM'!D6</f>
        <v>Debet </v>
      </c>
      <c r="D5" s="21" t="str">
        <f>'JURNAL UMUM'!E6</f>
        <v>Kredit</v>
      </c>
    </row>
    <row r="6" spans="1:4" ht="16.5" customHeight="1" thickBot="1" thickTop="1">
      <c r="A6" s="5" t="s">
        <v>77</v>
      </c>
      <c r="B6" s="6" t="str">
        <f>'Neraca Lajur'!B19</f>
        <v>Penghasilan Sablon</v>
      </c>
      <c r="C6" s="7">
        <f>'Neraca Lajur'!J19</f>
        <v>14700000</v>
      </c>
      <c r="D6" s="8"/>
    </row>
    <row r="7" spans="1:4" ht="16.5" customHeight="1" thickBot="1" thickTop="1">
      <c r="A7" s="5"/>
      <c r="B7" s="6" t="str">
        <f>'Neraca Lajur'!B20</f>
        <v>Penghasilan Jasa Desain Grafis</v>
      </c>
      <c r="C7" s="7">
        <f>'Neraca Lajur'!J20</f>
        <v>2000000</v>
      </c>
      <c r="D7" s="8"/>
    </row>
    <row r="8" spans="1:4" ht="16.5" customHeight="1" thickBot="1" thickTop="1">
      <c r="A8" s="5"/>
      <c r="B8" s="6" t="str">
        <f>'Neraca Lajur'!B21</f>
        <v>Biaya Promosi</v>
      </c>
      <c r="C8" s="7"/>
      <c r="D8" s="8">
        <f>'Neraca Lajur'!I21</f>
        <v>650000</v>
      </c>
    </row>
    <row r="9" spans="1:4" ht="16.5" customHeight="1" thickBot="1" thickTop="1">
      <c r="A9" s="5"/>
      <c r="B9" s="6" t="str">
        <f>'Neraca Lajur'!B22</f>
        <v>Biaya Pegawai</v>
      </c>
      <c r="C9" s="7"/>
      <c r="D9" s="8">
        <f>'Neraca Lajur'!I22</f>
        <v>1800000</v>
      </c>
    </row>
    <row r="10" spans="1:4" ht="16.5" customHeight="1" thickBot="1" thickTop="1">
      <c r="A10" s="5"/>
      <c r="B10" s="6" t="str">
        <f>'Neraca Lajur'!B23</f>
        <v>Biaya Perawatan Aktiva</v>
      </c>
      <c r="C10" s="7"/>
      <c r="D10" s="8">
        <f>'Neraca Lajur'!I23</f>
        <v>200000</v>
      </c>
    </row>
    <row r="11" spans="1:4" ht="16.5" customHeight="1" thickBot="1" thickTop="1">
      <c r="A11" s="5"/>
      <c r="B11" s="6" t="str">
        <f>'Neraca Lajur'!B24</f>
        <v>Biaya Listrik</v>
      </c>
      <c r="C11" s="7"/>
      <c r="D11" s="8">
        <f>'Neraca Lajur'!I24</f>
        <v>220000</v>
      </c>
    </row>
    <row r="12" spans="1:4" ht="16.5" customHeight="1" thickBot="1" thickTop="1">
      <c r="A12" s="5"/>
      <c r="B12" s="6" t="str">
        <f>'Neraca Lajur'!B25</f>
        <v>Biaya Telepon</v>
      </c>
      <c r="C12" s="7"/>
      <c r="D12" s="8">
        <f>'Neraca Lajur'!I25</f>
        <v>310000</v>
      </c>
    </row>
    <row r="13" spans="1:4" ht="16.5" customHeight="1" thickBot="1" thickTop="1">
      <c r="A13" s="5"/>
      <c r="B13" s="6" t="str">
        <f>'Neraca Lajur'!B27</f>
        <v>Biaya Pemakaian Perlengkapan Salon</v>
      </c>
      <c r="C13" s="7"/>
      <c r="D13" s="8">
        <f>'Neraca Lajur'!I27</f>
        <v>2000000</v>
      </c>
    </row>
    <row r="14" spans="1:4" ht="16.5" customHeight="1" thickBot="1" thickTop="1">
      <c r="A14" s="5"/>
      <c r="B14" s="6" t="str">
        <f>'Neraca Lajur'!B28</f>
        <v>Biaya Pemakaian Kain</v>
      </c>
      <c r="C14" s="7"/>
      <c r="D14" s="8">
        <f>'Neraca Lajur'!I28</f>
        <v>1500000</v>
      </c>
    </row>
    <row r="15" spans="1:4" ht="16.5" customHeight="1" thickBot="1" thickTop="1">
      <c r="A15" s="5"/>
      <c r="B15" s="6" t="str">
        <f>'Neraca Lajur'!B29</f>
        <v>Biaya Sewa</v>
      </c>
      <c r="C15" s="7"/>
      <c r="D15" s="8">
        <f>'Neraca Lajur'!I29</f>
        <v>1000000</v>
      </c>
    </row>
    <row r="16" spans="1:4" ht="16.5" customHeight="1" thickBot="1" thickTop="1">
      <c r="A16" s="5"/>
      <c r="B16" s="6" t="str">
        <f>'Neraca Lajur'!B30</f>
        <v>Biaya Depresiasi</v>
      </c>
      <c r="C16" s="7"/>
      <c r="D16" s="8">
        <f>'Neraca Lajur'!I30</f>
        <v>350000</v>
      </c>
    </row>
    <row r="17" spans="1:4" ht="16.5" customHeight="1" thickBot="1" thickTop="1">
      <c r="A17" s="5"/>
      <c r="B17" s="6" t="s">
        <v>82</v>
      </c>
      <c r="C17" s="7"/>
      <c r="D17" s="8">
        <f>$D$20</f>
        <v>8670000</v>
      </c>
    </row>
    <row r="18" spans="1:4" ht="16.5" customHeight="1" thickBot="1" thickTop="1">
      <c r="A18" s="5"/>
      <c r="B18" s="6"/>
      <c r="C18" s="7"/>
      <c r="D18" s="8"/>
    </row>
    <row r="19" spans="1:4" ht="16.5" customHeight="1" thickBot="1" thickTop="1">
      <c r="A19" s="5" t="s">
        <v>77</v>
      </c>
      <c r="B19" s="6" t="s">
        <v>82</v>
      </c>
      <c r="C19" s="7">
        <f>'Neraca Lajur'!$I$32</f>
        <v>8670000</v>
      </c>
      <c r="D19" s="8"/>
    </row>
    <row r="20" spans="1:4" ht="16.5" customHeight="1" thickBot="1" thickTop="1">
      <c r="A20" s="5"/>
      <c r="B20" s="6" t="s">
        <v>12</v>
      </c>
      <c r="C20" s="7"/>
      <c r="D20" s="8">
        <f>'Neraca Lajur'!$I$32</f>
        <v>8670000</v>
      </c>
    </row>
    <row r="21" spans="1:4" ht="16.5" customHeight="1" thickBot="1" thickTop="1">
      <c r="A21" s="5"/>
      <c r="B21" s="6"/>
      <c r="C21" s="7"/>
      <c r="D21" s="8"/>
    </row>
    <row r="22" spans="1:4" ht="16.5" customHeight="1" thickBot="1" thickTop="1">
      <c r="A22" s="12"/>
      <c r="B22" s="13" t="s">
        <v>69</v>
      </c>
      <c r="C22" s="14">
        <f>SUM(C6:C21)</f>
        <v>25370000</v>
      </c>
      <c r="D22" s="24">
        <f>SUM(D6:D21)</f>
        <v>25370000</v>
      </c>
    </row>
    <row r="23" ht="16.5" customHeight="1" thickTop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D19"/>
  <sheetViews>
    <sheetView showGridLines="0" zoomScalePageLayoutView="0" workbookViewId="0" topLeftCell="A1">
      <selection activeCell="B7" sqref="B7"/>
    </sheetView>
  </sheetViews>
  <sheetFormatPr defaultColWidth="9.140625" defaultRowHeight="16.5" customHeight="1"/>
  <cols>
    <col min="1" max="1" width="14.8515625" style="0" customWidth="1"/>
    <col min="2" max="2" width="47.28125" style="0" customWidth="1"/>
    <col min="3" max="3" width="19.28125" style="0" customWidth="1"/>
    <col min="4" max="4" width="19.8515625" style="0" customWidth="1"/>
  </cols>
  <sheetData>
    <row r="1" spans="1:4" ht="25.5">
      <c r="A1" s="93" t="s">
        <v>96</v>
      </c>
      <c r="B1" s="93"/>
      <c r="C1" s="93"/>
      <c r="D1" s="93"/>
    </row>
    <row r="2" spans="1:4" ht="25.5">
      <c r="A2" s="93" t="s">
        <v>116</v>
      </c>
      <c r="B2" s="93"/>
      <c r="C2" s="93"/>
      <c r="D2" s="93"/>
    </row>
    <row r="3" spans="1:4" ht="25.5">
      <c r="A3" s="93" t="s">
        <v>98</v>
      </c>
      <c r="B3" s="93"/>
      <c r="C3" s="93"/>
      <c r="D3" s="93"/>
    </row>
    <row r="4" spans="1:4" ht="16.5" customHeight="1">
      <c r="A4" s="68"/>
      <c r="B4" s="68"/>
      <c r="C4" s="68"/>
      <c r="D4" s="68"/>
    </row>
    <row r="5" ht="16.5" customHeight="1" thickBot="1"/>
    <row r="6" spans="1:4" ht="16.5" customHeight="1" thickBot="1" thickTop="1">
      <c r="A6" s="19" t="str">
        <f>'DAFTAR REKENING'!A4</f>
        <v>No Rek</v>
      </c>
      <c r="B6" s="20" t="str">
        <f>'DAFTAR REKENING'!B4</f>
        <v>Nama Rekening</v>
      </c>
      <c r="C6" s="20" t="s">
        <v>31</v>
      </c>
      <c r="D6" s="21" t="s">
        <v>32</v>
      </c>
    </row>
    <row r="7" spans="1:4" ht="16.5" customHeight="1" thickBot="1" thickTop="1">
      <c r="A7" s="41">
        <v>1101</v>
      </c>
      <c r="B7" s="6" t="str">
        <f>'DAFTAR REKENING'!B5</f>
        <v>Kas</v>
      </c>
      <c r="C7" s="7">
        <f>'Neraca Lajur'!K7</f>
        <v>16520000</v>
      </c>
      <c r="D7" s="8">
        <f>'Neraca Lajur'!L7</f>
        <v>0</v>
      </c>
    </row>
    <row r="8" spans="1:4" ht="16.5" customHeight="1" thickBot="1" thickTop="1">
      <c r="A8" s="41">
        <v>1102</v>
      </c>
      <c r="B8" s="6" t="str">
        <f>'DAFTAR REKENING'!B6</f>
        <v>Piutang Usaha</v>
      </c>
      <c r="C8" s="7">
        <f>'Neraca Lajur'!K8</f>
        <v>500000</v>
      </c>
      <c r="D8" s="8">
        <f>'Neraca Lajur'!L8</f>
        <v>0</v>
      </c>
    </row>
    <row r="9" spans="1:4" ht="16.5" customHeight="1" thickBot="1" thickTop="1">
      <c r="A9" s="41">
        <v>1103</v>
      </c>
      <c r="B9" s="6" t="str">
        <f>'DAFTAR REKENING'!B7</f>
        <v>Sewa Ruang Dibayar Dimuka</v>
      </c>
      <c r="C9" s="7">
        <f>'Neraca Lajur'!K9</f>
        <v>3000000</v>
      </c>
      <c r="D9" s="8">
        <f>'Neraca Lajur'!L9</f>
        <v>0</v>
      </c>
    </row>
    <row r="10" spans="1:4" ht="16.5" customHeight="1" thickBot="1" thickTop="1">
      <c r="A10" s="41">
        <v>1104</v>
      </c>
      <c r="B10" s="6" t="str">
        <f>'DAFTAR REKENING'!B8</f>
        <v>Persediaan Perlengkapan Sablon</v>
      </c>
      <c r="C10" s="7">
        <f>'Neraca Lajur'!K10</f>
        <v>3000000</v>
      </c>
      <c r="D10" s="8">
        <f>'Neraca Lajur'!L10</f>
        <v>0</v>
      </c>
    </row>
    <row r="11" spans="1:4" ht="16.5" customHeight="1" thickBot="1" thickTop="1">
      <c r="A11" s="41">
        <v>1105</v>
      </c>
      <c r="B11" s="6" t="str">
        <f>'DAFTAR REKENING'!B9</f>
        <v>Persediaan Kain Sablon</v>
      </c>
      <c r="C11" s="7">
        <f>'Neraca Lajur'!K11</f>
        <v>2500000</v>
      </c>
      <c r="D11" s="8">
        <f>'Neraca Lajur'!L11</f>
        <v>0</v>
      </c>
    </row>
    <row r="12" spans="1:4" ht="16.5" customHeight="1" thickBot="1" thickTop="1">
      <c r="A12" s="42">
        <v>1201</v>
      </c>
      <c r="B12" s="6" t="str">
        <f>'DAFTAR REKENING'!B10</f>
        <v>Komputer</v>
      </c>
      <c r="C12" s="7">
        <f>'Neraca Lajur'!K12</f>
        <v>7000000</v>
      </c>
      <c r="D12" s="8">
        <f>'Neraca Lajur'!L12</f>
        <v>0</v>
      </c>
    </row>
    <row r="13" spans="1:4" ht="16.5" customHeight="1" thickBot="1" thickTop="1">
      <c r="A13" s="42">
        <v>1202</v>
      </c>
      <c r="B13" s="6" t="str">
        <f>'DAFTAR REKENING'!B11</f>
        <v>Akm. Depreseasi Komputer</v>
      </c>
      <c r="C13" s="7">
        <f>'Neraca Lajur'!K13</f>
        <v>0</v>
      </c>
      <c r="D13" s="8">
        <f>'Neraca Lajur'!L13</f>
        <v>200000</v>
      </c>
    </row>
    <row r="14" spans="1:4" ht="16.5" customHeight="1" thickBot="1" thickTop="1">
      <c r="A14" s="42">
        <v>1203</v>
      </c>
      <c r="B14" s="6" t="str">
        <f>'DAFTAR REKENING'!B12</f>
        <v>Perlengkapan Ruang Usaha</v>
      </c>
      <c r="C14" s="7">
        <f>'Neraca Lajur'!K14</f>
        <v>2000000</v>
      </c>
      <c r="D14" s="8">
        <f>'Neraca Lajur'!L14</f>
        <v>0</v>
      </c>
    </row>
    <row r="15" spans="1:4" ht="16.5" customHeight="1" thickBot="1" thickTop="1">
      <c r="A15" s="42">
        <v>1204</v>
      </c>
      <c r="B15" s="6" t="str">
        <f>'DAFTAR REKENING'!B13</f>
        <v>Akm. Depreseiasi  Perlengkapan Ruang Usaha</v>
      </c>
      <c r="C15" s="7">
        <f>'Neraca Lajur'!K15</f>
        <v>0</v>
      </c>
      <c r="D15" s="8">
        <f>'Neraca Lajur'!L15</f>
        <v>150000</v>
      </c>
    </row>
    <row r="16" spans="1:4" ht="16.5" customHeight="1" thickBot="1" thickTop="1">
      <c r="A16" s="43">
        <v>2101</v>
      </c>
      <c r="B16" s="6" t="str">
        <f>'DAFTAR REKENING'!B14</f>
        <v>Hutang Usaha</v>
      </c>
      <c r="C16" s="7">
        <f>'Neraca Lajur'!K16</f>
        <v>0</v>
      </c>
      <c r="D16" s="8">
        <f>'Neraca Lajur'!L16</f>
        <v>500000</v>
      </c>
    </row>
    <row r="17" spans="1:4" ht="16.5" customHeight="1" thickBot="1" thickTop="1">
      <c r="A17" s="43">
        <v>2102</v>
      </c>
      <c r="B17" s="6" t="str">
        <f>'DAFTAR REKENING'!B15</f>
        <v>Uang Muka Konsumen</v>
      </c>
      <c r="C17" s="7">
        <f>'Neraca Lajur'!K17</f>
        <v>0</v>
      </c>
      <c r="D17" s="8">
        <f>'Neraca Lajur'!L17</f>
        <v>0</v>
      </c>
    </row>
    <row r="18" spans="1:4" ht="16.5" customHeight="1" thickBot="1" thickTop="1">
      <c r="A18" s="45">
        <v>3101</v>
      </c>
      <c r="B18" s="6" t="str">
        <f>'DAFTAR REKENING'!B16</f>
        <v>Modal Budi</v>
      </c>
      <c r="C18" s="7">
        <f>'Neraca Lajur'!K18</f>
        <v>0</v>
      </c>
      <c r="D18" s="8">
        <f>'Laporan Perubahan Modal'!$D$13</f>
        <v>33670000</v>
      </c>
    </row>
    <row r="19" spans="1:4" ht="16.5" customHeight="1" thickBot="1" thickTop="1">
      <c r="A19" s="12"/>
      <c r="B19" s="13" t="s">
        <v>69</v>
      </c>
      <c r="C19" s="14">
        <f>SUM(C7:C18)</f>
        <v>34520000</v>
      </c>
      <c r="D19" s="24">
        <f>SUM(D7:D18)</f>
        <v>34520000</v>
      </c>
    </row>
    <row r="20" ht="16.5" customHeight="1" thickTop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E89"/>
  <sheetViews>
    <sheetView showGridLines="0" zoomScalePageLayoutView="0" workbookViewId="0" topLeftCell="A1">
      <selection activeCell="A6" sqref="A6:E6"/>
    </sheetView>
  </sheetViews>
  <sheetFormatPr defaultColWidth="9.140625" defaultRowHeight="12.75"/>
  <cols>
    <col min="1" max="1" width="18.7109375" style="0" customWidth="1"/>
    <col min="2" max="2" width="14.7109375" style="0" customWidth="1"/>
    <col min="3" max="3" width="33.00390625" style="0" customWidth="1"/>
    <col min="4" max="4" width="20.8515625" style="0" customWidth="1"/>
    <col min="5" max="5" width="20.7109375" style="0" customWidth="1"/>
    <col min="6" max="6" width="7.7109375" style="0" customWidth="1"/>
  </cols>
  <sheetData>
    <row r="1" spans="1:5" ht="18.75">
      <c r="A1" s="91" t="s">
        <v>72</v>
      </c>
      <c r="B1" s="91"/>
      <c r="C1" s="91"/>
      <c r="D1" s="91"/>
      <c r="E1" s="91"/>
    </row>
    <row r="2" spans="1:5" ht="18.75">
      <c r="A2" s="91" t="s">
        <v>71</v>
      </c>
      <c r="B2" s="91"/>
      <c r="C2" s="91"/>
      <c r="D2" s="91"/>
      <c r="E2" s="91"/>
    </row>
    <row r="3" spans="1:5" ht="18.75">
      <c r="A3" s="91" t="s">
        <v>73</v>
      </c>
      <c r="B3" s="91"/>
      <c r="C3" s="91"/>
      <c r="D3" s="91"/>
      <c r="E3" s="91"/>
    </row>
    <row r="5" spans="4:5" ht="13.5" thickBot="1">
      <c r="D5" s="90"/>
      <c r="E5" s="90"/>
    </row>
    <row r="6" spans="1:5" ht="14.25" thickBot="1" thickTop="1">
      <c r="A6" s="19" t="s">
        <v>30</v>
      </c>
      <c r="B6" s="20" t="s">
        <v>0</v>
      </c>
      <c r="C6" s="20" t="s">
        <v>20</v>
      </c>
      <c r="D6" s="20" t="s">
        <v>31</v>
      </c>
      <c r="E6" s="21" t="s">
        <v>32</v>
      </c>
    </row>
    <row r="7" spans="1:5" ht="14.25" thickBot="1" thickTop="1">
      <c r="A7" s="5" t="s">
        <v>33</v>
      </c>
      <c r="B7" s="22">
        <v>1101</v>
      </c>
      <c r="C7" s="6" t="str">
        <f>VLOOKUP(B7,'DAFTAR REKENING'!$A$5:$B$23,2)</f>
        <v>Kas</v>
      </c>
      <c r="D7" s="7">
        <v>25000000</v>
      </c>
      <c r="E7" s="8"/>
    </row>
    <row r="8" spans="1:5" ht="14.25" thickBot="1" thickTop="1">
      <c r="A8" s="5" t="s">
        <v>33</v>
      </c>
      <c r="B8" s="22">
        <v>3101</v>
      </c>
      <c r="C8" s="6" t="str">
        <f>VLOOKUP(B8,'DAFTAR REKENING'!$A$5:$B$23,2)</f>
        <v>Modal Budi</v>
      </c>
      <c r="D8" s="7"/>
      <c r="E8" s="8">
        <v>25000000</v>
      </c>
    </row>
    <row r="9" spans="1:5" ht="14.25" thickBot="1" thickTop="1">
      <c r="A9" s="5" t="s">
        <v>34</v>
      </c>
      <c r="B9" s="22">
        <v>1103</v>
      </c>
      <c r="C9" s="6" t="str">
        <f>VLOOKUP(B9,'DAFTAR REKENING'!$A$5:$B$23,2)</f>
        <v>Sewa Ruang Dibayar Dimuka</v>
      </c>
      <c r="D9" s="7">
        <v>4000000</v>
      </c>
      <c r="E9" s="8"/>
    </row>
    <row r="10" spans="1:5" ht="14.25" thickBot="1" thickTop="1">
      <c r="A10" s="5" t="s">
        <v>34</v>
      </c>
      <c r="B10" s="22">
        <v>1101</v>
      </c>
      <c r="C10" s="6" t="str">
        <f>VLOOKUP(B10,'DAFTAR REKENING'!$A$5:$B$23,2)</f>
        <v>Kas</v>
      </c>
      <c r="D10" s="7"/>
      <c r="E10" s="8">
        <v>4000000</v>
      </c>
    </row>
    <row r="11" spans="1:5" ht="14.25" thickBot="1" thickTop="1">
      <c r="A11" s="5" t="s">
        <v>35</v>
      </c>
      <c r="B11" s="22">
        <v>1201</v>
      </c>
      <c r="C11" s="6" t="str">
        <f>VLOOKUP(B11,'DAFTAR REKENING'!$A$5:$B$23,2)</f>
        <v>Komputer</v>
      </c>
      <c r="D11" s="7">
        <v>7000000</v>
      </c>
      <c r="E11" s="8"/>
    </row>
    <row r="12" spans="1:5" ht="14.25" thickBot="1" thickTop="1">
      <c r="A12" s="5" t="s">
        <v>35</v>
      </c>
      <c r="B12" s="22">
        <v>1101</v>
      </c>
      <c r="C12" s="6" t="str">
        <f>VLOOKUP(B12,'DAFTAR REKENING'!$A$5:$B$23,2)</f>
        <v>Kas</v>
      </c>
      <c r="D12" s="7"/>
      <c r="E12" s="8">
        <v>7000000</v>
      </c>
    </row>
    <row r="13" spans="1:5" ht="14.25" thickBot="1" thickTop="1">
      <c r="A13" s="5" t="s">
        <v>36</v>
      </c>
      <c r="B13" s="22">
        <v>1203</v>
      </c>
      <c r="C13" s="6" t="str">
        <f>VLOOKUP(B13,'DAFTAR REKENING'!$A$5:$B$23,2)</f>
        <v>Perlengkapan Ruang Usaha</v>
      </c>
      <c r="D13" s="7">
        <v>1000000</v>
      </c>
      <c r="E13" s="8"/>
    </row>
    <row r="14" spans="1:5" ht="14.25" thickBot="1" thickTop="1">
      <c r="A14" s="5" t="s">
        <v>36</v>
      </c>
      <c r="B14" s="22">
        <v>1101</v>
      </c>
      <c r="C14" s="6" t="str">
        <f>VLOOKUP(B14,'DAFTAR REKENING'!$A$5:$B$23,2)</f>
        <v>Kas</v>
      </c>
      <c r="D14" s="7"/>
      <c r="E14" s="8">
        <v>1000000</v>
      </c>
    </row>
    <row r="15" spans="1:5" ht="14.25" thickBot="1" thickTop="1">
      <c r="A15" s="5" t="s">
        <v>37</v>
      </c>
      <c r="B15" s="22">
        <v>1104</v>
      </c>
      <c r="C15" s="6" t="str">
        <f>VLOOKUP(B15,'DAFTAR REKENING'!$A$5:$B$23,2)</f>
        <v>Persediaan Perlengkapan Sablon</v>
      </c>
      <c r="D15" s="7">
        <v>5000000</v>
      </c>
      <c r="E15" s="8"/>
    </row>
    <row r="16" spans="1:5" ht="14.25" thickBot="1" thickTop="1">
      <c r="A16" s="5" t="s">
        <v>37</v>
      </c>
      <c r="B16" s="22">
        <v>1101</v>
      </c>
      <c r="C16" s="6" t="str">
        <f>VLOOKUP(B16,'DAFTAR REKENING'!$A$5:$B$23,2)</f>
        <v>Kas</v>
      </c>
      <c r="D16" s="7"/>
      <c r="E16" s="8">
        <v>5000000</v>
      </c>
    </row>
    <row r="17" spans="1:5" ht="14.25" thickBot="1" thickTop="1">
      <c r="A17" s="5" t="s">
        <v>38</v>
      </c>
      <c r="B17" s="22">
        <v>1105</v>
      </c>
      <c r="C17" s="6" t="str">
        <f>VLOOKUP(B17,'DAFTAR REKENING'!$A$5:$B$23,2)</f>
        <v>Persediaan Kain Sablon</v>
      </c>
      <c r="D17" s="7">
        <v>1000000</v>
      </c>
      <c r="E17" s="8"/>
    </row>
    <row r="18" spans="1:5" ht="14.25" thickBot="1" thickTop="1">
      <c r="A18" s="5" t="s">
        <v>38</v>
      </c>
      <c r="B18" s="22">
        <v>1101</v>
      </c>
      <c r="C18" s="6" t="str">
        <f>VLOOKUP(B18,'DAFTAR REKENING'!$A$5:$B$23,2)</f>
        <v>Kas</v>
      </c>
      <c r="D18" s="7"/>
      <c r="E18" s="8">
        <v>1000000</v>
      </c>
    </row>
    <row r="19" spans="1:5" ht="14.25" thickBot="1" thickTop="1">
      <c r="A19" s="5" t="s">
        <v>39</v>
      </c>
      <c r="B19" s="22">
        <v>5101</v>
      </c>
      <c r="C19" s="6" t="str">
        <f>VLOOKUP(B19,'DAFTAR REKENING'!$A$5:$B$23,2)</f>
        <v>Biaya Promosi</v>
      </c>
      <c r="D19" s="7">
        <v>300000</v>
      </c>
      <c r="E19" s="8"/>
    </row>
    <row r="20" spans="1:5" ht="14.25" thickBot="1" thickTop="1">
      <c r="A20" s="5" t="s">
        <v>39</v>
      </c>
      <c r="B20" s="22">
        <v>1101</v>
      </c>
      <c r="C20" s="6" t="str">
        <f>VLOOKUP(B20,'DAFTAR REKENING'!$A$5:$B$23,2)</f>
        <v>Kas</v>
      </c>
      <c r="D20" s="7"/>
      <c r="E20" s="8">
        <v>300000</v>
      </c>
    </row>
    <row r="21" spans="1:5" ht="14.25" thickBot="1" thickTop="1">
      <c r="A21" s="5" t="s">
        <v>40</v>
      </c>
      <c r="B21" s="22">
        <v>1101</v>
      </c>
      <c r="C21" s="6" t="str">
        <f>VLOOKUP(B21,'DAFTAR REKENING'!$A$5:$B$23,2)</f>
        <v>Kas</v>
      </c>
      <c r="D21" s="7">
        <v>1000000</v>
      </c>
      <c r="E21" s="8"/>
    </row>
    <row r="22" spans="1:5" ht="14.25" thickBot="1" thickTop="1">
      <c r="A22" s="5" t="s">
        <v>40</v>
      </c>
      <c r="B22" s="22">
        <v>2102</v>
      </c>
      <c r="C22" s="6" t="str">
        <f>VLOOKUP(B22,'DAFTAR REKENING'!$A$5:$B$23,2)</f>
        <v>Uang Muka Konsumen</v>
      </c>
      <c r="D22" s="7"/>
      <c r="E22" s="8">
        <v>1000000</v>
      </c>
    </row>
    <row r="23" spans="1:5" ht="14.25" thickBot="1" thickTop="1">
      <c r="A23" s="5" t="s">
        <v>41</v>
      </c>
      <c r="B23" s="22">
        <v>1101</v>
      </c>
      <c r="C23" s="6" t="str">
        <f>VLOOKUP(B23,'DAFTAR REKENING'!$A$5:$B$23,2)</f>
        <v>Kas</v>
      </c>
      <c r="D23" s="7">
        <v>500000</v>
      </c>
      <c r="E23" s="8"/>
    </row>
    <row r="24" spans="1:5" ht="14.25" thickBot="1" thickTop="1">
      <c r="A24" s="5" t="s">
        <v>41</v>
      </c>
      <c r="B24" s="22">
        <v>4102</v>
      </c>
      <c r="C24" s="6" t="str">
        <f>VLOOKUP(B24,'DAFTAR REKENING'!$A$5:$B$23,2)</f>
        <v>Penghasilan Jasa Desain Grafis</v>
      </c>
      <c r="D24" s="7"/>
      <c r="E24" s="8">
        <v>500000</v>
      </c>
    </row>
    <row r="25" spans="1:5" ht="14.25" thickBot="1" thickTop="1">
      <c r="A25" s="5" t="s">
        <v>42</v>
      </c>
      <c r="B25" s="22">
        <v>1203</v>
      </c>
      <c r="C25" s="6" t="str">
        <f>VLOOKUP(B25,'DAFTAR REKENING'!$A$5:$B$23,2)</f>
        <v>Perlengkapan Ruang Usaha</v>
      </c>
      <c r="D25" s="7">
        <v>1000000</v>
      </c>
      <c r="E25" s="8"/>
    </row>
    <row r="26" spans="1:5" ht="14.25" thickBot="1" thickTop="1">
      <c r="A26" s="5" t="s">
        <v>42</v>
      </c>
      <c r="B26" s="22">
        <v>1101</v>
      </c>
      <c r="C26" s="6" t="str">
        <f>VLOOKUP(B26,'DAFTAR REKENING'!$A$5:$B$23,2)</f>
        <v>Kas</v>
      </c>
      <c r="D26" s="7"/>
      <c r="E26" s="8">
        <v>500000</v>
      </c>
    </row>
    <row r="27" spans="1:5" ht="14.25" thickBot="1" thickTop="1">
      <c r="A27" s="5" t="s">
        <v>42</v>
      </c>
      <c r="B27" s="22">
        <v>2101</v>
      </c>
      <c r="C27" s="6" t="str">
        <f>VLOOKUP(B27,'DAFTAR REKENING'!$A$5:$B$23,2)</f>
        <v>Hutang Usaha</v>
      </c>
      <c r="D27" s="7"/>
      <c r="E27" s="8">
        <v>500000</v>
      </c>
    </row>
    <row r="28" spans="1:5" ht="14.25" thickBot="1" thickTop="1">
      <c r="A28" s="5" t="s">
        <v>43</v>
      </c>
      <c r="B28" s="22">
        <v>1101</v>
      </c>
      <c r="C28" s="6" t="str">
        <f>VLOOKUP(B28,'DAFTAR REKENING'!$A$5:$B$23,2)</f>
        <v>Kas</v>
      </c>
      <c r="D28" s="7">
        <v>2000000</v>
      </c>
      <c r="E28" s="8"/>
    </row>
    <row r="29" spans="1:5" ht="14.25" thickBot="1" thickTop="1">
      <c r="A29" s="5" t="s">
        <v>43</v>
      </c>
      <c r="B29" s="22">
        <v>2102</v>
      </c>
      <c r="C29" s="6" t="str">
        <f>VLOOKUP(B29,'DAFTAR REKENING'!$A$5:$B$23,2)</f>
        <v>Uang Muka Konsumen</v>
      </c>
      <c r="D29" s="7">
        <v>1000000</v>
      </c>
      <c r="E29" s="8"/>
    </row>
    <row r="30" spans="1:5" ht="14.25" thickBot="1" thickTop="1">
      <c r="A30" s="5" t="s">
        <v>43</v>
      </c>
      <c r="B30" s="22">
        <v>4101</v>
      </c>
      <c r="C30" s="6" t="str">
        <f>VLOOKUP(B30,'DAFTAR REKENING'!$A$5:$B$23,2)</f>
        <v>Penghasilan Sablon</v>
      </c>
      <c r="D30" s="7"/>
      <c r="E30" s="8">
        <v>3000000</v>
      </c>
    </row>
    <row r="31" spans="1:5" ht="14.25" thickBot="1" thickTop="1">
      <c r="A31" s="5" t="s">
        <v>44</v>
      </c>
      <c r="B31" s="22">
        <v>5102</v>
      </c>
      <c r="C31" s="6" t="str">
        <f>VLOOKUP(B31,'DAFTAR REKENING'!$A$5:$B$23,2)</f>
        <v>Biaya Pegawai</v>
      </c>
      <c r="D31" s="7">
        <v>800000</v>
      </c>
      <c r="E31" s="8"/>
    </row>
    <row r="32" spans="1:5" ht="14.25" thickBot="1" thickTop="1">
      <c r="A32" s="5" t="s">
        <v>44</v>
      </c>
      <c r="B32" s="22">
        <v>1101</v>
      </c>
      <c r="C32" s="6" t="str">
        <f>VLOOKUP(B32,'DAFTAR REKENING'!$A$5:$B$23,2)</f>
        <v>Kas</v>
      </c>
      <c r="D32" s="7"/>
      <c r="E32" s="8">
        <v>800000</v>
      </c>
    </row>
    <row r="33" spans="1:5" ht="14.25" thickBot="1" thickTop="1">
      <c r="A33" s="5" t="s">
        <v>45</v>
      </c>
      <c r="B33" s="22">
        <v>1101</v>
      </c>
      <c r="C33" s="6" t="str">
        <f>VLOOKUP(B33,'DAFTAR REKENING'!$A$5:$B$23,2)</f>
        <v>Kas</v>
      </c>
      <c r="D33" s="7">
        <v>300000</v>
      </c>
      <c r="E33" s="8"/>
    </row>
    <row r="34" spans="1:5" ht="14.25" thickBot="1" thickTop="1">
      <c r="A34" s="5" t="s">
        <v>45</v>
      </c>
      <c r="B34" s="22">
        <v>4102</v>
      </c>
      <c r="C34" s="6" t="str">
        <f>VLOOKUP(B34,'DAFTAR REKENING'!$A$5:$B$23,2)</f>
        <v>Penghasilan Jasa Desain Grafis</v>
      </c>
      <c r="D34" s="7"/>
      <c r="E34" s="8">
        <v>300000</v>
      </c>
    </row>
    <row r="35" spans="1:5" ht="14.25" thickBot="1" thickTop="1">
      <c r="A35" s="5" t="s">
        <v>46</v>
      </c>
      <c r="B35" s="22">
        <v>5103</v>
      </c>
      <c r="C35" s="6" t="str">
        <f>VLOOKUP(B35,'DAFTAR REKENING'!$A$5:$B$23,2)</f>
        <v>Biaya Perawatan Aktiva</v>
      </c>
      <c r="D35" s="7">
        <v>200000</v>
      </c>
      <c r="E35" s="8"/>
    </row>
    <row r="36" spans="1:5" ht="14.25" thickBot="1" thickTop="1">
      <c r="A36" s="5" t="s">
        <v>46</v>
      </c>
      <c r="B36" s="22">
        <v>1101</v>
      </c>
      <c r="C36" s="6" t="str">
        <f>VLOOKUP(B36,'DAFTAR REKENING'!$A$5:$B$23,2)</f>
        <v>Kas</v>
      </c>
      <c r="D36" s="7"/>
      <c r="E36" s="8">
        <v>200000</v>
      </c>
    </row>
    <row r="37" spans="1:5" ht="14.25" thickBot="1" thickTop="1">
      <c r="A37" s="5" t="s">
        <v>47</v>
      </c>
      <c r="B37" s="22">
        <v>1101</v>
      </c>
      <c r="C37" s="6" t="str">
        <f>VLOOKUP(B37,'DAFTAR REKENING'!$A$5:$B$23,2)</f>
        <v>Kas</v>
      </c>
      <c r="D37" s="7">
        <v>1000000</v>
      </c>
      <c r="E37" s="8"/>
    </row>
    <row r="38" spans="1:5" ht="14.25" thickBot="1" thickTop="1">
      <c r="A38" s="5" t="s">
        <v>47</v>
      </c>
      <c r="B38" s="22">
        <v>1102</v>
      </c>
      <c r="C38" s="6" t="str">
        <f>VLOOKUP(B38,'DAFTAR REKENING'!$A$5:$B$23,2)</f>
        <v>Piutang Usaha</v>
      </c>
      <c r="D38" s="7">
        <v>1000000</v>
      </c>
      <c r="E38" s="8"/>
    </row>
    <row r="39" spans="1:5" ht="14.25" thickBot="1" thickTop="1">
      <c r="A39" s="5" t="s">
        <v>47</v>
      </c>
      <c r="B39" s="22">
        <v>4101</v>
      </c>
      <c r="C39" s="6" t="str">
        <f>VLOOKUP(B39,'DAFTAR REKENING'!$A$5:$B$23,2)</f>
        <v>Penghasilan Sablon</v>
      </c>
      <c r="D39" s="7"/>
      <c r="E39" s="8">
        <v>2000000</v>
      </c>
    </row>
    <row r="40" spans="1:5" ht="14.25" thickBot="1" thickTop="1">
      <c r="A40" s="5" t="s">
        <v>48</v>
      </c>
      <c r="B40" s="22">
        <v>1101</v>
      </c>
      <c r="C40" s="6" t="str">
        <f>VLOOKUP(B40,'DAFTAR REKENING'!$A$5:$B$23,2)</f>
        <v>Kas</v>
      </c>
      <c r="D40" s="7">
        <v>500000</v>
      </c>
      <c r="E40" s="8"/>
    </row>
    <row r="41" spans="1:5" ht="14.25" thickBot="1" thickTop="1">
      <c r="A41" s="5" t="s">
        <v>49</v>
      </c>
      <c r="B41" s="22">
        <v>4102</v>
      </c>
      <c r="C41" s="6" t="str">
        <f>VLOOKUP(B41,'DAFTAR REKENING'!$A$5:$B$23,2)</f>
        <v>Penghasilan Jasa Desain Grafis</v>
      </c>
      <c r="D41" s="7"/>
      <c r="E41" s="8">
        <v>500000</v>
      </c>
    </row>
    <row r="42" spans="1:5" ht="14.25" thickBot="1" thickTop="1">
      <c r="A42" s="5" t="s">
        <v>50</v>
      </c>
      <c r="B42" s="22">
        <v>5104</v>
      </c>
      <c r="C42" s="6" t="str">
        <f>VLOOKUP(B42,'DAFTAR REKENING'!$A$5:$B$23,2)</f>
        <v>Biaya Listrik</v>
      </c>
      <c r="D42" s="7">
        <v>100000</v>
      </c>
      <c r="E42" s="8"/>
    </row>
    <row r="43" spans="1:5" ht="14.25" thickBot="1" thickTop="1">
      <c r="A43" s="5" t="s">
        <v>51</v>
      </c>
      <c r="B43" s="22">
        <v>1101</v>
      </c>
      <c r="C43" s="6" t="str">
        <f>VLOOKUP(B43,'DAFTAR REKENING'!$A$5:$B$23,2)</f>
        <v>Kas</v>
      </c>
      <c r="D43" s="7"/>
      <c r="E43" s="8">
        <v>100000</v>
      </c>
    </row>
    <row r="44" spans="1:5" ht="14.25" thickBot="1" thickTop="1">
      <c r="A44" s="5" t="s">
        <v>52</v>
      </c>
      <c r="B44" s="22">
        <v>5106</v>
      </c>
      <c r="C44" s="6" t="str">
        <f>VLOOKUP(B44,'DAFTAR REKENING'!$A$5:$B$23,2)</f>
        <v>Biaya Telepon</v>
      </c>
      <c r="D44" s="7">
        <v>150000</v>
      </c>
      <c r="E44" s="8"/>
    </row>
    <row r="45" spans="1:5" ht="14.25" thickBot="1" thickTop="1">
      <c r="A45" s="5" t="s">
        <v>52</v>
      </c>
      <c r="B45" s="22">
        <v>1101</v>
      </c>
      <c r="C45" s="6" t="str">
        <f>VLOOKUP(B45,'DAFTAR REKENING'!$A$5:$B$23,2)</f>
        <v>Kas</v>
      </c>
      <c r="D45" s="7"/>
      <c r="E45" s="8">
        <v>150000</v>
      </c>
    </row>
    <row r="46" spans="1:5" ht="14.25" thickBot="1" thickTop="1">
      <c r="A46" s="5" t="s">
        <v>53</v>
      </c>
      <c r="B46" s="22">
        <v>1101</v>
      </c>
      <c r="C46" s="6" t="str">
        <f>VLOOKUP(B46,'DAFTAR REKENING'!$A$5:$B$23,2)</f>
        <v>Kas</v>
      </c>
      <c r="D46" s="7">
        <v>2000000</v>
      </c>
      <c r="E46" s="8"/>
    </row>
    <row r="47" spans="1:5" ht="14.25" thickBot="1" thickTop="1">
      <c r="A47" s="5" t="s">
        <v>53</v>
      </c>
      <c r="B47" s="22">
        <v>4101</v>
      </c>
      <c r="C47" s="6" t="str">
        <f>VLOOKUP(B47,'DAFTAR REKENING'!$A$5:$B$23,2)</f>
        <v>Penghasilan Sablon</v>
      </c>
      <c r="D47" s="7"/>
      <c r="E47" s="8">
        <v>2000000</v>
      </c>
    </row>
    <row r="48" spans="1:5" ht="14.25" thickBot="1" thickTop="1">
      <c r="A48" s="5" t="s">
        <v>54</v>
      </c>
      <c r="B48" s="22">
        <v>1105</v>
      </c>
      <c r="C48" s="6" t="str">
        <f>VLOOKUP(B48,'DAFTAR REKENING'!$A$5:$B$23,2)</f>
        <v>Persediaan Kain Sablon</v>
      </c>
      <c r="D48" s="7">
        <v>1500000</v>
      </c>
      <c r="E48" s="8"/>
    </row>
    <row r="49" spans="1:5" ht="14.25" thickBot="1" thickTop="1">
      <c r="A49" s="5" t="s">
        <v>54</v>
      </c>
      <c r="B49" s="22">
        <v>1101</v>
      </c>
      <c r="C49" s="6" t="str">
        <f>VLOOKUP(B49,'DAFTAR REKENING'!$A$5:$B$23,2)</f>
        <v>Kas</v>
      </c>
      <c r="D49" s="7"/>
      <c r="E49" s="8">
        <v>1500000</v>
      </c>
    </row>
    <row r="50" spans="1:5" ht="14.25" thickBot="1" thickTop="1">
      <c r="A50" s="5" t="s">
        <v>55</v>
      </c>
      <c r="B50" s="22">
        <v>1101</v>
      </c>
      <c r="C50" s="6" t="str">
        <f>VLOOKUP(B50,'DAFTAR REKENING'!$A$5:$B$23,2)</f>
        <v>Kas</v>
      </c>
      <c r="D50" s="7">
        <v>2500000</v>
      </c>
      <c r="E50" s="8"/>
    </row>
    <row r="51" spans="1:5" ht="14.25" thickBot="1" thickTop="1">
      <c r="A51" s="5" t="s">
        <v>55</v>
      </c>
      <c r="B51" s="22">
        <v>4101</v>
      </c>
      <c r="C51" s="6" t="str">
        <f>VLOOKUP(B51,'DAFTAR REKENING'!$A$5:$B$23,2)</f>
        <v>Penghasilan Sablon</v>
      </c>
      <c r="D51" s="7"/>
      <c r="E51" s="8">
        <v>2500000</v>
      </c>
    </row>
    <row r="52" spans="1:5" ht="14.25" thickBot="1" thickTop="1">
      <c r="A52" s="5" t="s">
        <v>56</v>
      </c>
      <c r="B52" s="22">
        <v>5102</v>
      </c>
      <c r="C52" s="6" t="str">
        <f>VLOOKUP(B52,'DAFTAR REKENING'!$A$5:$B$23,2)</f>
        <v>Biaya Pegawai</v>
      </c>
      <c r="D52" s="7">
        <v>1000000</v>
      </c>
      <c r="E52" s="8"/>
    </row>
    <row r="53" spans="1:5" ht="14.25" thickBot="1" thickTop="1">
      <c r="A53" s="5" t="s">
        <v>57</v>
      </c>
      <c r="B53" s="22">
        <v>1101</v>
      </c>
      <c r="C53" s="6" t="str">
        <f>VLOOKUP(B53,'DAFTAR REKENING'!$A$5:$B$23,2)</f>
        <v>Kas</v>
      </c>
      <c r="D53" s="7"/>
      <c r="E53" s="8">
        <v>1000000</v>
      </c>
    </row>
    <row r="54" spans="1:5" ht="14.25" thickBot="1" thickTop="1">
      <c r="A54" s="5" t="s">
        <v>58</v>
      </c>
      <c r="B54" s="22">
        <v>5101</v>
      </c>
      <c r="C54" s="6" t="str">
        <f>VLOOKUP(B54,'DAFTAR REKENING'!$A$5:$B$23,2)</f>
        <v>Biaya Promosi</v>
      </c>
      <c r="D54" s="7">
        <v>350000</v>
      </c>
      <c r="E54" s="8"/>
    </row>
    <row r="55" spans="1:5" ht="14.25" thickBot="1" thickTop="1">
      <c r="A55" s="5" t="s">
        <v>59</v>
      </c>
      <c r="B55" s="22">
        <v>1101</v>
      </c>
      <c r="C55" s="6" t="str">
        <f>VLOOKUP(B55,'DAFTAR REKENING'!$A$5:$B$23,2)</f>
        <v>Kas</v>
      </c>
      <c r="D55" s="7"/>
      <c r="E55" s="8">
        <v>350000</v>
      </c>
    </row>
    <row r="56" spans="1:5" ht="14.25" thickBot="1" thickTop="1">
      <c r="A56" s="5" t="s">
        <v>60</v>
      </c>
      <c r="B56" s="22">
        <v>1101</v>
      </c>
      <c r="C56" s="6" t="str">
        <f>VLOOKUP(B56,'DAFTAR REKENING'!$A$5:$B$23,2)</f>
        <v>Kas</v>
      </c>
      <c r="D56" s="7">
        <v>700000</v>
      </c>
      <c r="E56" s="8"/>
    </row>
    <row r="57" spans="1:5" ht="14.25" thickBot="1" thickTop="1">
      <c r="A57" s="5" t="s">
        <v>60</v>
      </c>
      <c r="B57" s="22">
        <v>4102</v>
      </c>
      <c r="C57" s="6" t="str">
        <f>VLOOKUP(B57,'DAFTAR REKENING'!$A$5:$B$23,2)</f>
        <v>Penghasilan Jasa Desain Grafis</v>
      </c>
      <c r="D57" s="7"/>
      <c r="E57" s="8">
        <v>700000</v>
      </c>
    </row>
    <row r="58" spans="1:5" ht="14.25" thickBot="1" thickTop="1">
      <c r="A58" s="5" t="s">
        <v>61</v>
      </c>
      <c r="B58" s="22">
        <v>1105</v>
      </c>
      <c r="C58" s="6" t="str">
        <f>VLOOKUP(B58,'DAFTAR REKENING'!$A$5:$B$23,2)</f>
        <v>Persediaan Kain Sablon</v>
      </c>
      <c r="D58" s="7">
        <v>1500000</v>
      </c>
      <c r="E58" s="8"/>
    </row>
    <row r="59" spans="1:5" ht="14.25" thickBot="1" thickTop="1">
      <c r="A59" s="5" t="s">
        <v>61</v>
      </c>
      <c r="B59" s="22">
        <v>1101</v>
      </c>
      <c r="C59" s="6" t="str">
        <f>VLOOKUP(B59,'DAFTAR REKENING'!$A$5:$B$23,2)</f>
        <v>Kas</v>
      </c>
      <c r="D59" s="7"/>
      <c r="E59" s="8">
        <v>1500000</v>
      </c>
    </row>
    <row r="60" spans="1:5" ht="14.25" thickBot="1" thickTop="1">
      <c r="A60" s="5" t="s">
        <v>62</v>
      </c>
      <c r="B60" s="22">
        <v>1101</v>
      </c>
      <c r="C60" s="6" t="str">
        <f>VLOOKUP(B60,'DAFTAR REKENING'!$A$5:$B$23,2)</f>
        <v>Kas</v>
      </c>
      <c r="D60" s="7">
        <v>2000000</v>
      </c>
      <c r="E60" s="8"/>
    </row>
    <row r="61" spans="1:5" ht="14.25" thickBot="1" thickTop="1">
      <c r="A61" s="5" t="s">
        <v>62</v>
      </c>
      <c r="B61" s="22">
        <v>4101</v>
      </c>
      <c r="C61" s="6" t="str">
        <f>VLOOKUP(B61,'DAFTAR REKENING'!$A$5:$B$23,2)</f>
        <v>Penghasilan Sablon</v>
      </c>
      <c r="D61" s="7"/>
      <c r="E61" s="8">
        <v>2000000</v>
      </c>
    </row>
    <row r="62" spans="1:5" ht="14.25" thickBot="1" thickTop="1">
      <c r="A62" s="5" t="s">
        <v>63</v>
      </c>
      <c r="B62" s="22">
        <v>5104</v>
      </c>
      <c r="C62" s="6" t="str">
        <f>VLOOKUP(B62,'DAFTAR REKENING'!$A$5:$B$23,2)</f>
        <v>Biaya Listrik</v>
      </c>
      <c r="D62" s="7">
        <v>120000</v>
      </c>
      <c r="E62" s="8"/>
    </row>
    <row r="63" spans="1:5" ht="14.25" thickBot="1" thickTop="1">
      <c r="A63" s="5" t="s">
        <v>63</v>
      </c>
      <c r="B63" s="22">
        <v>1101</v>
      </c>
      <c r="C63" s="6" t="str">
        <f>VLOOKUP(B63,'DAFTAR REKENING'!$A$5:$B$23,2)</f>
        <v>Kas</v>
      </c>
      <c r="D63" s="7"/>
      <c r="E63" s="8">
        <v>120000</v>
      </c>
    </row>
    <row r="64" spans="1:5" ht="14.25" thickBot="1" thickTop="1">
      <c r="A64" s="5" t="s">
        <v>64</v>
      </c>
      <c r="B64" s="22">
        <v>5105</v>
      </c>
      <c r="C64" s="6" t="str">
        <f>VLOOKUP(B64,'DAFTAR REKENING'!$A$5:$B$23,2)</f>
        <v>Biaya Telepon</v>
      </c>
      <c r="D64" s="7">
        <v>160000</v>
      </c>
      <c r="E64" s="8"/>
    </row>
    <row r="65" spans="1:5" ht="14.25" thickBot="1" thickTop="1">
      <c r="A65" s="5" t="s">
        <v>64</v>
      </c>
      <c r="B65" s="22">
        <v>1101</v>
      </c>
      <c r="C65" s="6" t="str">
        <f>VLOOKUP(B65,'DAFTAR REKENING'!$A$5:$B$23,2)</f>
        <v>Kas</v>
      </c>
      <c r="D65" s="7"/>
      <c r="E65" s="8">
        <v>160000</v>
      </c>
    </row>
    <row r="66" spans="1:5" ht="14.25" thickBot="1" thickTop="1">
      <c r="A66" s="5" t="s">
        <v>65</v>
      </c>
      <c r="B66" s="22">
        <v>1101</v>
      </c>
      <c r="C66" s="6" t="str">
        <f>VLOOKUP(B66,'DAFTAR REKENING'!$A$5:$B$23,2)</f>
        <v>Kas</v>
      </c>
      <c r="D66" s="7">
        <v>500000</v>
      </c>
      <c r="E66" s="8"/>
    </row>
    <row r="67" spans="1:5" ht="14.25" thickBot="1" thickTop="1">
      <c r="A67" s="5" t="s">
        <v>65</v>
      </c>
      <c r="B67" s="22">
        <v>1102</v>
      </c>
      <c r="C67" s="6" t="str">
        <f>VLOOKUP(B67,'DAFTAR REKENING'!$A$5:$B$23,2)</f>
        <v>Piutang Usaha</v>
      </c>
      <c r="D67" s="7"/>
      <c r="E67" s="8">
        <v>500000</v>
      </c>
    </row>
    <row r="68" spans="1:5" ht="14.25" thickBot="1" thickTop="1">
      <c r="A68" s="5" t="s">
        <v>66</v>
      </c>
      <c r="B68" s="22">
        <v>1101</v>
      </c>
      <c r="C68" s="6" t="str">
        <f>VLOOKUP(B68,'DAFTAR REKENING'!$A$5:$B$23,2)</f>
        <v>Kas</v>
      </c>
      <c r="D68" s="7">
        <v>2000000</v>
      </c>
      <c r="E68" s="8"/>
    </row>
    <row r="69" spans="1:5" ht="14.25" thickBot="1" thickTop="1">
      <c r="A69" s="5" t="s">
        <v>67</v>
      </c>
      <c r="B69" s="22">
        <v>4101</v>
      </c>
      <c r="C69" s="6" t="str">
        <f>VLOOKUP(B69,'DAFTAR REKENING'!$A$5:$B$23,2)</f>
        <v>Penghasilan Sablon</v>
      </c>
      <c r="D69" s="7"/>
      <c r="E69" s="8">
        <v>2000000</v>
      </c>
    </row>
    <row r="70" spans="1:5" ht="14.25" thickBot="1" thickTop="1">
      <c r="A70" s="5" t="s">
        <v>68</v>
      </c>
      <c r="B70" s="22">
        <v>1101</v>
      </c>
      <c r="C70" s="6" t="str">
        <f>VLOOKUP(B70,'DAFTAR REKENING'!$A$5:$B$23,2)</f>
        <v>Kas</v>
      </c>
      <c r="D70" s="7">
        <v>1200000</v>
      </c>
      <c r="E70" s="8"/>
    </row>
    <row r="71" spans="1:5" ht="14.25" thickBot="1" thickTop="1">
      <c r="A71" s="5" t="s">
        <v>68</v>
      </c>
      <c r="B71" s="22">
        <v>4101</v>
      </c>
      <c r="C71" s="6" t="str">
        <f>VLOOKUP(B71,'DAFTAR REKENING'!$A$5:$B$23,2)</f>
        <v>Penghasilan Sablon</v>
      </c>
      <c r="D71" s="7"/>
      <c r="E71" s="8">
        <v>1200000</v>
      </c>
    </row>
    <row r="72" spans="1:5" ht="14.25" thickBot="1" thickTop="1">
      <c r="A72" s="12"/>
      <c r="B72" s="23"/>
      <c r="C72" s="13" t="s">
        <v>69</v>
      </c>
      <c r="D72" s="14">
        <f>SUM(D7:D71)</f>
        <v>68380000</v>
      </c>
      <c r="E72" s="24">
        <f>SUM(E7:E71)</f>
        <v>68380000</v>
      </c>
    </row>
    <row r="73" ht="13.5" thickTop="1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</sheetData>
  <sheetProtection/>
  <mergeCells count="4">
    <mergeCell ref="D5:E5"/>
    <mergeCell ref="A2:E2"/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L38"/>
  <sheetViews>
    <sheetView showGridLines="0" zoomScalePageLayoutView="0" workbookViewId="0" topLeftCell="A1">
      <selection activeCell="AH3" sqref="AH3"/>
    </sheetView>
  </sheetViews>
  <sheetFormatPr defaultColWidth="9.140625" defaultRowHeight="15" customHeight="1"/>
  <cols>
    <col min="1" max="1" width="16.00390625" style="0" bestFit="1" customWidth="1"/>
    <col min="2" max="2" width="7.140625" style="0" bestFit="1" customWidth="1"/>
    <col min="3" max="3" width="17.421875" style="0" customWidth="1"/>
    <col min="4" max="5" width="16.421875" style="0" bestFit="1" customWidth="1"/>
    <col min="9" max="9" width="17.140625" style="0" customWidth="1"/>
    <col min="10" max="10" width="9.8515625" style="0" customWidth="1"/>
    <col min="11" max="11" width="19.140625" style="0" customWidth="1"/>
    <col min="12" max="12" width="15.421875" style="0" bestFit="1" customWidth="1"/>
    <col min="13" max="13" width="13.8515625" style="0" bestFit="1" customWidth="1"/>
    <col min="17" max="17" width="17.7109375" style="0" customWidth="1"/>
    <col min="18" max="18" width="9.421875" style="0" customWidth="1"/>
    <col min="19" max="19" width="29.00390625" style="0" customWidth="1"/>
    <col min="20" max="21" width="15.421875" style="0" bestFit="1" customWidth="1"/>
    <col min="25" max="25" width="18.57421875" style="0" customWidth="1"/>
    <col min="26" max="26" width="7.140625" style="0" bestFit="1" customWidth="1"/>
    <col min="27" max="27" width="34.28125" style="0" customWidth="1"/>
    <col min="28" max="29" width="15.421875" style="0" bestFit="1" customWidth="1"/>
    <col min="33" max="33" width="17.140625" style="0" customWidth="1"/>
    <col min="34" max="34" width="7.140625" style="0" bestFit="1" customWidth="1"/>
    <col min="35" max="35" width="25.7109375" style="0" customWidth="1"/>
    <col min="36" max="37" width="15.421875" style="0" bestFit="1" customWidth="1"/>
  </cols>
  <sheetData>
    <row r="1" spans="1:38" ht="15" customHeight="1">
      <c r="A1" s="32"/>
      <c r="B1" s="32"/>
      <c r="C1" s="32"/>
      <c r="D1" s="32" t="s">
        <v>0</v>
      </c>
      <c r="E1" s="32"/>
      <c r="F1" s="32"/>
      <c r="G1" s="32"/>
      <c r="H1" s="32"/>
      <c r="I1" s="32"/>
      <c r="J1" s="32"/>
      <c r="K1" s="32"/>
      <c r="L1" s="32" t="s">
        <v>0</v>
      </c>
      <c r="M1" s="32"/>
      <c r="N1" s="32"/>
      <c r="O1" s="32"/>
      <c r="P1" s="32"/>
      <c r="Q1" s="32"/>
      <c r="R1" s="32"/>
      <c r="S1" s="32"/>
      <c r="T1" s="32" t="s">
        <v>0</v>
      </c>
      <c r="U1" s="32"/>
      <c r="V1" s="32"/>
      <c r="W1" s="32"/>
      <c r="X1" s="32"/>
      <c r="Y1" s="32"/>
      <c r="Z1" s="32"/>
      <c r="AA1" s="32"/>
      <c r="AB1" s="32" t="s">
        <v>0</v>
      </c>
      <c r="AC1" s="32"/>
      <c r="AD1" s="32"/>
      <c r="AE1" s="32"/>
      <c r="AF1" s="32"/>
      <c r="AG1" s="32"/>
      <c r="AH1" s="32"/>
      <c r="AI1" s="32"/>
      <c r="AJ1" s="32" t="s">
        <v>0</v>
      </c>
      <c r="AK1" s="32"/>
      <c r="AL1" s="32"/>
    </row>
    <row r="2" spans="1:38" ht="15" customHeight="1">
      <c r="A2" s="32"/>
      <c r="B2" s="32"/>
      <c r="C2" s="32"/>
      <c r="D2" s="32">
        <v>1101</v>
      </c>
      <c r="E2" s="32"/>
      <c r="F2" s="32"/>
      <c r="G2" s="32"/>
      <c r="H2" s="32"/>
      <c r="I2" s="32"/>
      <c r="J2" s="32"/>
      <c r="K2" s="32"/>
      <c r="L2" s="32">
        <v>1102</v>
      </c>
      <c r="M2" s="32"/>
      <c r="N2" s="32"/>
      <c r="O2" s="32"/>
      <c r="P2" s="32"/>
      <c r="Q2" s="32"/>
      <c r="R2" s="32"/>
      <c r="S2" s="32"/>
      <c r="T2" s="32">
        <v>1103</v>
      </c>
      <c r="U2" s="32"/>
      <c r="V2" s="32"/>
      <c r="W2" s="32"/>
      <c r="X2" s="32"/>
      <c r="Y2" s="32"/>
      <c r="Z2" s="32"/>
      <c r="AA2" s="32"/>
      <c r="AB2" s="32">
        <v>1104</v>
      </c>
      <c r="AC2" s="32"/>
      <c r="AD2" s="32"/>
      <c r="AE2" s="32"/>
      <c r="AF2" s="32"/>
      <c r="AG2" s="32"/>
      <c r="AH2" s="32"/>
      <c r="AI2" s="32"/>
      <c r="AJ2" s="32">
        <v>1105</v>
      </c>
      <c r="AK2" s="32"/>
      <c r="AL2" s="32"/>
    </row>
    <row r="3" spans="1:38" ht="15" customHeight="1" thickBot="1">
      <c r="A3" s="32"/>
      <c r="B3" s="32" t="s">
        <v>117</v>
      </c>
      <c r="C3" s="32"/>
      <c r="D3" s="32"/>
      <c r="E3" s="32"/>
      <c r="F3" s="32"/>
      <c r="G3" s="32"/>
      <c r="H3" s="32"/>
      <c r="I3" s="32"/>
      <c r="J3" s="32" t="s">
        <v>118</v>
      </c>
      <c r="K3" s="32"/>
      <c r="L3" s="32"/>
      <c r="M3" s="32"/>
      <c r="N3" s="32"/>
      <c r="O3" s="32"/>
      <c r="P3" s="32"/>
      <c r="Q3" s="32"/>
      <c r="R3" s="32" t="s">
        <v>119</v>
      </c>
      <c r="S3" s="32"/>
      <c r="T3" s="32"/>
      <c r="U3" s="32"/>
      <c r="V3" s="32"/>
      <c r="W3" s="32"/>
      <c r="X3" s="32"/>
      <c r="Y3" s="32"/>
      <c r="Z3" s="32" t="s">
        <v>120</v>
      </c>
      <c r="AA3" s="32"/>
      <c r="AB3" s="32"/>
      <c r="AC3" s="32"/>
      <c r="AD3" s="32"/>
      <c r="AE3" s="32"/>
      <c r="AF3" s="32"/>
      <c r="AG3" s="32"/>
      <c r="AH3" s="32" t="s">
        <v>121</v>
      </c>
      <c r="AI3" s="32"/>
      <c r="AJ3" s="32"/>
      <c r="AK3" s="32"/>
      <c r="AL3" s="32"/>
    </row>
    <row r="4" spans="1:38" ht="15" customHeight="1" thickBot="1" thickTop="1">
      <c r="A4" s="19" t="str">
        <f>'JURNAL UMUM'!A6</f>
        <v>Tanggal</v>
      </c>
      <c r="B4" s="20" t="str">
        <f>'JURNAL UMUM'!B6</f>
        <v>No Rek</v>
      </c>
      <c r="C4" s="20" t="str">
        <f>'JURNAL UMUM'!C6</f>
        <v>Nama Rekening</v>
      </c>
      <c r="D4" s="20" t="str">
        <f>'JURNAL UMUM'!D6</f>
        <v>Debet </v>
      </c>
      <c r="E4" s="21" t="str">
        <f>'JURNAL UMUM'!E6</f>
        <v>Kredit</v>
      </c>
      <c r="G4" s="1"/>
      <c r="H4" s="1"/>
      <c r="I4" s="19" t="str">
        <f>A4</f>
        <v>Tanggal</v>
      </c>
      <c r="J4" s="20" t="str">
        <f>B4</f>
        <v>No Rek</v>
      </c>
      <c r="K4" s="20" t="str">
        <f>C4</f>
        <v>Nama Rekening</v>
      </c>
      <c r="L4" s="20" t="str">
        <f>D4</f>
        <v>Debet </v>
      </c>
      <c r="M4" s="21" t="str">
        <f>E4</f>
        <v>Kredit</v>
      </c>
      <c r="Q4" s="19" t="str">
        <f>I4</f>
        <v>Tanggal</v>
      </c>
      <c r="R4" s="20" t="str">
        <f>J4</f>
        <v>No Rek</v>
      </c>
      <c r="S4" s="20" t="str">
        <f>K4</f>
        <v>Nama Rekening</v>
      </c>
      <c r="T4" s="20" t="str">
        <f>L4</f>
        <v>Debet </v>
      </c>
      <c r="U4" s="21" t="str">
        <f>M4</f>
        <v>Kredit</v>
      </c>
      <c r="Y4" s="19" t="str">
        <f>Q4</f>
        <v>Tanggal</v>
      </c>
      <c r="Z4" s="20" t="str">
        <f>R4</f>
        <v>No Rek</v>
      </c>
      <c r="AA4" s="20" t="str">
        <f>S4</f>
        <v>Nama Rekening</v>
      </c>
      <c r="AB4" s="20" t="str">
        <f>T4</f>
        <v>Debet </v>
      </c>
      <c r="AC4" s="21" t="str">
        <f>U4</f>
        <v>Kredit</v>
      </c>
      <c r="AD4" s="1"/>
      <c r="AE4" s="1"/>
      <c r="AF4" s="1"/>
      <c r="AG4" s="19" t="str">
        <f>Y4</f>
        <v>Tanggal</v>
      </c>
      <c r="AH4" s="20" t="str">
        <f>Z4</f>
        <v>No Rek</v>
      </c>
      <c r="AI4" s="20" t="str">
        <f>AA4</f>
        <v>Nama Rekening</v>
      </c>
      <c r="AJ4" s="20" t="str">
        <f>AB4</f>
        <v>Debet </v>
      </c>
      <c r="AK4" s="21" t="str">
        <f>AC4</f>
        <v>Kredit</v>
      </c>
      <c r="AL4" s="1"/>
    </row>
    <row r="5" spans="1:37" ht="15" customHeight="1" thickBot="1" thickTop="1">
      <c r="A5" s="5" t="s">
        <v>33</v>
      </c>
      <c r="B5" s="22">
        <v>1101</v>
      </c>
      <c r="C5" s="6" t="s">
        <v>1</v>
      </c>
      <c r="D5" s="7">
        <v>25000000</v>
      </c>
      <c r="E5" s="8"/>
      <c r="I5" s="5" t="s">
        <v>47</v>
      </c>
      <c r="J5" s="22">
        <v>1102</v>
      </c>
      <c r="K5" s="6" t="s">
        <v>2</v>
      </c>
      <c r="L5" s="7">
        <v>1000000</v>
      </c>
      <c r="M5" s="8"/>
      <c r="Q5" s="5" t="s">
        <v>34</v>
      </c>
      <c r="R5" s="22">
        <v>1103</v>
      </c>
      <c r="S5" s="6" t="s">
        <v>3</v>
      </c>
      <c r="T5" s="7">
        <v>4000000</v>
      </c>
      <c r="U5" s="8"/>
      <c r="Y5" s="5" t="s">
        <v>37</v>
      </c>
      <c r="Z5" s="22">
        <v>1104</v>
      </c>
      <c r="AA5" s="6" t="s">
        <v>4</v>
      </c>
      <c r="AB5" s="7">
        <v>5000000</v>
      </c>
      <c r="AC5" s="27"/>
      <c r="AG5" s="5" t="s">
        <v>38</v>
      </c>
      <c r="AH5" s="22">
        <v>1105</v>
      </c>
      <c r="AI5" s="6" t="s">
        <v>5</v>
      </c>
      <c r="AJ5" s="7">
        <v>1000000</v>
      </c>
      <c r="AK5" s="8"/>
    </row>
    <row r="6" spans="1:37" ht="15" customHeight="1" thickBot="1" thickTop="1">
      <c r="A6" s="5" t="s">
        <v>34</v>
      </c>
      <c r="B6" s="22">
        <v>1101</v>
      </c>
      <c r="C6" s="6" t="s">
        <v>1</v>
      </c>
      <c r="D6" s="7"/>
      <c r="E6" s="8">
        <v>4000000</v>
      </c>
      <c r="I6" s="5" t="s">
        <v>65</v>
      </c>
      <c r="J6" s="22">
        <v>1102</v>
      </c>
      <c r="K6" s="6" t="s">
        <v>2</v>
      </c>
      <c r="L6" s="7"/>
      <c r="M6" s="8">
        <v>500000</v>
      </c>
      <c r="Q6" s="9" t="s">
        <v>69</v>
      </c>
      <c r="R6" s="10"/>
      <c r="S6" s="10"/>
      <c r="T6" s="25">
        <f>SUM(T5)</f>
        <v>4000000</v>
      </c>
      <c r="U6" s="26"/>
      <c r="Y6" s="9" t="s">
        <v>69</v>
      </c>
      <c r="Z6" s="10"/>
      <c r="AA6" s="10"/>
      <c r="AB6" s="25">
        <f>SUM(AB5)</f>
        <v>5000000</v>
      </c>
      <c r="AC6" s="26"/>
      <c r="AG6" s="5" t="s">
        <v>54</v>
      </c>
      <c r="AH6" s="22">
        <v>1105</v>
      </c>
      <c r="AI6" s="6" t="s">
        <v>5</v>
      </c>
      <c r="AJ6" s="7">
        <v>1500000</v>
      </c>
      <c r="AK6" s="8"/>
    </row>
    <row r="7" spans="1:37" ht="15" customHeight="1" thickBot="1" thickTop="1">
      <c r="A7" s="5" t="s">
        <v>35</v>
      </c>
      <c r="B7" s="22">
        <v>1101</v>
      </c>
      <c r="C7" s="6" t="s">
        <v>1</v>
      </c>
      <c r="D7" s="7"/>
      <c r="E7" s="8">
        <v>7000000</v>
      </c>
      <c r="I7" s="9" t="s">
        <v>69</v>
      </c>
      <c r="J7" s="10"/>
      <c r="K7" s="10"/>
      <c r="L7" s="25">
        <f>SUM(L5:L6)</f>
        <v>1000000</v>
      </c>
      <c r="M7" s="11">
        <f>SUM(M6)</f>
        <v>500000</v>
      </c>
      <c r="Q7" s="12"/>
      <c r="R7" s="13"/>
      <c r="S7" s="13"/>
      <c r="T7" s="13"/>
      <c r="U7" s="24">
        <f>SUM(T6)</f>
        <v>4000000</v>
      </c>
      <c r="Y7" s="12"/>
      <c r="Z7" s="13"/>
      <c r="AA7" s="13"/>
      <c r="AB7" s="13"/>
      <c r="AC7" s="24">
        <f>SUM(AB6)</f>
        <v>5000000</v>
      </c>
      <c r="AG7" s="5" t="s">
        <v>61</v>
      </c>
      <c r="AH7" s="22">
        <v>1105</v>
      </c>
      <c r="AI7" s="6" t="s">
        <v>5</v>
      </c>
      <c r="AJ7" s="7">
        <v>1500000</v>
      </c>
      <c r="AK7" s="8"/>
    </row>
    <row r="8" spans="1:37" ht="15" customHeight="1" thickBot="1" thickTop="1">
      <c r="A8" s="5" t="s">
        <v>36</v>
      </c>
      <c r="B8" s="22">
        <v>1101</v>
      </c>
      <c r="C8" s="6" t="s">
        <v>1</v>
      </c>
      <c r="D8" s="7"/>
      <c r="E8" s="8">
        <v>1000000</v>
      </c>
      <c r="I8" s="12"/>
      <c r="J8" s="13"/>
      <c r="K8" s="13"/>
      <c r="L8" s="13"/>
      <c r="M8" s="24">
        <f>SUM(L7-M7)</f>
        <v>500000</v>
      </c>
      <c r="AG8" s="9" t="s">
        <v>69</v>
      </c>
      <c r="AH8" s="10"/>
      <c r="AI8" s="10"/>
      <c r="AJ8" s="25">
        <f>SUM(AJ5:AJ7)</f>
        <v>4000000</v>
      </c>
      <c r="AK8" s="26"/>
    </row>
    <row r="9" spans="1:37" ht="15" customHeight="1" thickBot="1" thickTop="1">
      <c r="A9" s="5" t="s">
        <v>37</v>
      </c>
      <c r="B9" s="22">
        <v>1101</v>
      </c>
      <c r="C9" s="6" t="s">
        <v>1</v>
      </c>
      <c r="D9" s="7"/>
      <c r="E9" s="8">
        <v>5000000</v>
      </c>
      <c r="AG9" s="12"/>
      <c r="AH9" s="13"/>
      <c r="AI9" s="13"/>
      <c r="AJ9" s="13"/>
      <c r="AK9" s="24">
        <f>SUM(AJ8)</f>
        <v>4000000</v>
      </c>
    </row>
    <row r="10" spans="1:5" ht="15" customHeight="1" thickBot="1" thickTop="1">
      <c r="A10" s="5" t="s">
        <v>38</v>
      </c>
      <c r="B10" s="22">
        <v>1101</v>
      </c>
      <c r="C10" s="6" t="s">
        <v>1</v>
      </c>
      <c r="D10" s="7"/>
      <c r="E10" s="8">
        <v>1000000</v>
      </c>
    </row>
    <row r="11" spans="1:5" ht="15" customHeight="1" thickBot="1" thickTop="1">
      <c r="A11" s="5" t="s">
        <v>39</v>
      </c>
      <c r="B11" s="22">
        <v>1101</v>
      </c>
      <c r="C11" s="6" t="s">
        <v>1</v>
      </c>
      <c r="D11" s="7"/>
      <c r="E11" s="8">
        <v>300000</v>
      </c>
    </row>
    <row r="12" spans="1:5" ht="15" customHeight="1" thickBot="1" thickTop="1">
      <c r="A12" s="5" t="s">
        <v>40</v>
      </c>
      <c r="B12" s="22">
        <v>1101</v>
      </c>
      <c r="C12" s="6" t="s">
        <v>1</v>
      </c>
      <c r="D12" s="7">
        <v>1000000</v>
      </c>
      <c r="E12" s="8"/>
    </row>
    <row r="13" spans="1:5" ht="15" customHeight="1" thickBot="1" thickTop="1">
      <c r="A13" s="5" t="s">
        <v>41</v>
      </c>
      <c r="B13" s="22">
        <v>1101</v>
      </c>
      <c r="C13" s="6" t="s">
        <v>1</v>
      </c>
      <c r="D13" s="7">
        <v>500000</v>
      </c>
      <c r="E13" s="8"/>
    </row>
    <row r="14" spans="1:5" ht="15" customHeight="1" thickBot="1" thickTop="1">
      <c r="A14" s="5" t="s">
        <v>42</v>
      </c>
      <c r="B14" s="22">
        <v>1101</v>
      </c>
      <c r="C14" s="6" t="s">
        <v>1</v>
      </c>
      <c r="D14" s="7"/>
      <c r="E14" s="8">
        <v>500000</v>
      </c>
    </row>
    <row r="15" spans="1:5" ht="15" customHeight="1" thickBot="1" thickTop="1">
      <c r="A15" s="5" t="s">
        <v>43</v>
      </c>
      <c r="B15" s="22">
        <v>1101</v>
      </c>
      <c r="C15" s="6" t="s">
        <v>1</v>
      </c>
      <c r="D15" s="7">
        <v>2000000</v>
      </c>
      <c r="E15" s="8"/>
    </row>
    <row r="16" spans="1:5" ht="15" customHeight="1" thickBot="1" thickTop="1">
      <c r="A16" s="5" t="s">
        <v>44</v>
      </c>
      <c r="B16" s="22">
        <v>1101</v>
      </c>
      <c r="C16" s="6" t="s">
        <v>1</v>
      </c>
      <c r="D16" s="7"/>
      <c r="E16" s="8">
        <v>800000</v>
      </c>
    </row>
    <row r="17" spans="1:5" ht="15" customHeight="1" thickBot="1" thickTop="1">
      <c r="A17" s="5" t="s">
        <v>45</v>
      </c>
      <c r="B17" s="22">
        <v>1101</v>
      </c>
      <c r="C17" s="6" t="s">
        <v>1</v>
      </c>
      <c r="D17" s="7">
        <v>300000</v>
      </c>
      <c r="E17" s="8"/>
    </row>
    <row r="18" spans="1:5" ht="15" customHeight="1" thickBot="1" thickTop="1">
      <c r="A18" s="5" t="s">
        <v>46</v>
      </c>
      <c r="B18" s="22">
        <v>1101</v>
      </c>
      <c r="C18" s="6" t="s">
        <v>1</v>
      </c>
      <c r="D18" s="7"/>
      <c r="E18" s="8">
        <v>200000</v>
      </c>
    </row>
    <row r="19" spans="1:5" ht="15" customHeight="1" thickBot="1" thickTop="1">
      <c r="A19" s="5" t="s">
        <v>47</v>
      </c>
      <c r="B19" s="22">
        <v>1101</v>
      </c>
      <c r="C19" s="6" t="s">
        <v>1</v>
      </c>
      <c r="D19" s="7">
        <v>1000000</v>
      </c>
      <c r="E19" s="8"/>
    </row>
    <row r="20" spans="1:5" ht="15" customHeight="1" thickBot="1" thickTop="1">
      <c r="A20" s="5" t="s">
        <v>48</v>
      </c>
      <c r="B20" s="22">
        <v>1101</v>
      </c>
      <c r="C20" s="6" t="s">
        <v>1</v>
      </c>
      <c r="D20" s="7">
        <v>500000</v>
      </c>
      <c r="E20" s="8"/>
    </row>
    <row r="21" spans="1:5" ht="15" customHeight="1" thickBot="1" thickTop="1">
      <c r="A21" s="5" t="s">
        <v>51</v>
      </c>
      <c r="B21" s="22">
        <v>1101</v>
      </c>
      <c r="C21" s="6" t="s">
        <v>1</v>
      </c>
      <c r="D21" s="7"/>
      <c r="E21" s="8">
        <v>100000</v>
      </c>
    </row>
    <row r="22" spans="1:5" ht="15" customHeight="1" thickBot="1" thickTop="1">
      <c r="A22" s="5" t="s">
        <v>52</v>
      </c>
      <c r="B22" s="22">
        <v>1101</v>
      </c>
      <c r="C22" s="6" t="s">
        <v>1</v>
      </c>
      <c r="D22" s="7"/>
      <c r="E22" s="8">
        <v>150000</v>
      </c>
    </row>
    <row r="23" spans="1:5" ht="15" customHeight="1" thickBot="1" thickTop="1">
      <c r="A23" s="5" t="s">
        <v>53</v>
      </c>
      <c r="B23" s="22">
        <v>1101</v>
      </c>
      <c r="C23" s="6" t="s">
        <v>1</v>
      </c>
      <c r="D23" s="7">
        <v>2000000</v>
      </c>
      <c r="E23" s="8"/>
    </row>
    <row r="24" spans="1:5" ht="15" customHeight="1" thickBot="1" thickTop="1">
      <c r="A24" s="5" t="s">
        <v>54</v>
      </c>
      <c r="B24" s="22">
        <v>1101</v>
      </c>
      <c r="C24" s="6" t="s">
        <v>1</v>
      </c>
      <c r="D24" s="7"/>
      <c r="E24" s="8">
        <v>1500000</v>
      </c>
    </row>
    <row r="25" spans="1:5" ht="15" customHeight="1" thickBot="1" thickTop="1">
      <c r="A25" s="5" t="s">
        <v>55</v>
      </c>
      <c r="B25" s="22">
        <v>1101</v>
      </c>
      <c r="C25" s="6" t="s">
        <v>1</v>
      </c>
      <c r="D25" s="7">
        <v>2500000</v>
      </c>
      <c r="E25" s="8"/>
    </row>
    <row r="26" spans="1:5" ht="15" customHeight="1" thickBot="1" thickTop="1">
      <c r="A26" s="5" t="s">
        <v>57</v>
      </c>
      <c r="B26" s="22">
        <v>1101</v>
      </c>
      <c r="C26" s="6" t="s">
        <v>1</v>
      </c>
      <c r="D26" s="7"/>
      <c r="E26" s="8">
        <v>1000000</v>
      </c>
    </row>
    <row r="27" spans="1:5" ht="15" customHeight="1" thickBot="1" thickTop="1">
      <c r="A27" s="5" t="s">
        <v>59</v>
      </c>
      <c r="B27" s="22">
        <v>1101</v>
      </c>
      <c r="C27" s="6" t="s">
        <v>1</v>
      </c>
      <c r="D27" s="7"/>
      <c r="E27" s="8">
        <v>350000</v>
      </c>
    </row>
    <row r="28" spans="1:5" ht="15" customHeight="1" thickBot="1" thickTop="1">
      <c r="A28" s="5" t="s">
        <v>60</v>
      </c>
      <c r="B28" s="22">
        <v>1101</v>
      </c>
      <c r="C28" s="6" t="s">
        <v>1</v>
      </c>
      <c r="D28" s="7">
        <v>700000</v>
      </c>
      <c r="E28" s="8"/>
    </row>
    <row r="29" spans="1:5" ht="15" customHeight="1" thickBot="1" thickTop="1">
      <c r="A29" s="5" t="s">
        <v>61</v>
      </c>
      <c r="B29" s="22">
        <v>1101</v>
      </c>
      <c r="C29" s="6" t="s">
        <v>1</v>
      </c>
      <c r="D29" s="7"/>
      <c r="E29" s="8">
        <v>1500000</v>
      </c>
    </row>
    <row r="30" spans="1:5" ht="15" customHeight="1" thickBot="1" thickTop="1">
      <c r="A30" s="5" t="s">
        <v>62</v>
      </c>
      <c r="B30" s="22">
        <v>1101</v>
      </c>
      <c r="C30" s="6" t="s">
        <v>1</v>
      </c>
      <c r="D30" s="7">
        <v>2000000</v>
      </c>
      <c r="E30" s="8"/>
    </row>
    <row r="31" spans="1:5" ht="15" customHeight="1" thickBot="1" thickTop="1">
      <c r="A31" s="5" t="s">
        <v>63</v>
      </c>
      <c r="B31" s="22">
        <v>1101</v>
      </c>
      <c r="C31" s="6" t="s">
        <v>1</v>
      </c>
      <c r="D31" s="7"/>
      <c r="E31" s="8">
        <v>120000</v>
      </c>
    </row>
    <row r="32" spans="1:5" ht="15" customHeight="1" thickBot="1" thickTop="1">
      <c r="A32" s="5" t="s">
        <v>64</v>
      </c>
      <c r="B32" s="22">
        <v>1101</v>
      </c>
      <c r="C32" s="6" t="s">
        <v>1</v>
      </c>
      <c r="D32" s="7"/>
      <c r="E32" s="8">
        <v>160000</v>
      </c>
    </row>
    <row r="33" spans="1:5" ht="15" customHeight="1" thickBot="1" thickTop="1">
      <c r="A33" s="5" t="s">
        <v>65</v>
      </c>
      <c r="B33" s="22">
        <v>1101</v>
      </c>
      <c r="C33" s="6" t="s">
        <v>1</v>
      </c>
      <c r="D33" s="7">
        <v>500000</v>
      </c>
      <c r="E33" s="8"/>
    </row>
    <row r="34" spans="1:5" ht="15" customHeight="1" thickBot="1" thickTop="1">
      <c r="A34" s="5" t="s">
        <v>66</v>
      </c>
      <c r="B34" s="22">
        <v>1101</v>
      </c>
      <c r="C34" s="6" t="s">
        <v>1</v>
      </c>
      <c r="D34" s="7">
        <v>2000000</v>
      </c>
      <c r="E34" s="8"/>
    </row>
    <row r="35" spans="1:5" ht="15" customHeight="1" thickBot="1" thickTop="1">
      <c r="A35" s="5" t="s">
        <v>68</v>
      </c>
      <c r="B35" s="22">
        <v>1101</v>
      </c>
      <c r="C35" s="6" t="s">
        <v>1</v>
      </c>
      <c r="D35" s="7">
        <v>1200000</v>
      </c>
      <c r="E35" s="8"/>
    </row>
    <row r="36" spans="1:5" ht="15" customHeight="1" thickBot="1" thickTop="1">
      <c r="A36" s="9" t="s">
        <v>69</v>
      </c>
      <c r="B36" s="29"/>
      <c r="C36" s="10"/>
      <c r="D36" s="25">
        <f>SUM(D5:D35)</f>
        <v>41200000</v>
      </c>
      <c r="E36" s="11">
        <f>SUM(E5:E35)</f>
        <v>24680000</v>
      </c>
    </row>
    <row r="37" spans="1:5" ht="15" customHeight="1" thickBot="1" thickTop="1">
      <c r="A37" s="9"/>
      <c r="B37" s="29"/>
      <c r="C37" s="10"/>
      <c r="D37" s="10"/>
      <c r="E37" s="11">
        <f>SUM(D36-E36)</f>
        <v>16520000</v>
      </c>
    </row>
    <row r="38" spans="1:5" ht="15" customHeight="1" thickBot="1" thickTop="1">
      <c r="A38" s="12"/>
      <c r="B38" s="23"/>
      <c r="C38" s="13"/>
      <c r="D38" s="13"/>
      <c r="E38" s="24"/>
    </row>
    <row r="39" ht="15" customHeight="1" thickTop="1"/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O12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1" width="16.7109375" style="0" customWidth="1"/>
    <col min="2" max="2" width="9.421875" style="0" customWidth="1"/>
    <col min="3" max="3" width="19.7109375" style="0" customWidth="1"/>
    <col min="4" max="5" width="15.421875" style="0" bestFit="1" customWidth="1"/>
    <col min="9" max="9" width="16.421875" style="0" customWidth="1"/>
    <col min="10" max="10" width="10.421875" style="0" customWidth="1"/>
    <col min="11" max="11" width="29.28125" style="0" customWidth="1"/>
    <col min="12" max="12" width="21.140625" style="0" customWidth="1"/>
    <col min="13" max="13" width="17.8515625" style="0" customWidth="1"/>
    <col min="17" max="17" width="14.140625" style="0" bestFit="1" customWidth="1"/>
    <col min="18" max="18" width="9.28125" style="0" customWidth="1"/>
    <col min="19" max="19" width="37.00390625" style="0" customWidth="1"/>
    <col min="20" max="21" width="15.421875" style="0" bestFit="1" customWidth="1"/>
    <col min="25" max="25" width="7.421875" style="0" bestFit="1" customWidth="1"/>
    <col min="26" max="26" width="7.140625" style="0" bestFit="1" customWidth="1"/>
    <col min="27" max="27" width="14.28125" style="0" bestFit="1" customWidth="1"/>
    <col min="28" max="28" width="6.421875" style="0" bestFit="1" customWidth="1"/>
    <col min="29" max="29" width="5.8515625" style="0" bestFit="1" customWidth="1"/>
  </cols>
  <sheetData>
    <row r="1" spans="1:15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3"/>
      <c r="B5" s="33"/>
      <c r="C5" s="33"/>
      <c r="D5" s="33" t="s">
        <v>0</v>
      </c>
      <c r="E5" s="33"/>
      <c r="F5" s="33"/>
      <c r="G5" s="33"/>
      <c r="H5" s="33"/>
      <c r="I5" s="33"/>
      <c r="J5" s="33"/>
      <c r="K5" s="33"/>
      <c r="L5" s="33" t="s">
        <v>0</v>
      </c>
      <c r="M5" s="33"/>
      <c r="N5" s="33"/>
      <c r="O5" s="33"/>
    </row>
    <row r="6" spans="1:15" ht="12.75">
      <c r="A6" s="33"/>
      <c r="B6" s="33"/>
      <c r="C6" s="33"/>
      <c r="D6" s="33">
        <v>1201</v>
      </c>
      <c r="E6" s="33"/>
      <c r="F6" s="33"/>
      <c r="G6" s="33"/>
      <c r="H6" s="33"/>
      <c r="I6" s="33"/>
      <c r="J6" s="33"/>
      <c r="K6" s="33"/>
      <c r="L6" s="33">
        <v>1203</v>
      </c>
      <c r="M6" s="33"/>
      <c r="N6" s="33"/>
      <c r="O6" s="33"/>
    </row>
    <row r="7" spans="1:15" ht="13.5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3" ht="14.25" thickBot="1" thickTop="1">
      <c r="A8" s="19" t="str">
        <f>'JURNAL UMUM'!A6</f>
        <v>Tanggal</v>
      </c>
      <c r="B8" s="20" t="str">
        <f>'JURNAL UMUM'!B6</f>
        <v>No Rek</v>
      </c>
      <c r="C8" s="20" t="str">
        <f>'JURNAL UMUM'!C6</f>
        <v>Nama Rekening</v>
      </c>
      <c r="D8" s="20" t="str">
        <f>'JURNAL UMUM'!D6</f>
        <v>Debet </v>
      </c>
      <c r="E8" s="21" t="str">
        <f>'JURNAL UMUM'!E6</f>
        <v>Kredit</v>
      </c>
      <c r="F8" s="1"/>
      <c r="I8" s="19" t="str">
        <f>A8</f>
        <v>Tanggal</v>
      </c>
      <c r="J8" s="20" t="str">
        <f>B8</f>
        <v>No Rek</v>
      </c>
      <c r="K8" s="20" t="str">
        <f>C8</f>
        <v>Nama Rekening</v>
      </c>
      <c r="L8" s="20" t="str">
        <f>D8</f>
        <v>Debet </v>
      </c>
      <c r="M8" s="21" t="str">
        <f>E8</f>
        <v>Kredit</v>
      </c>
    </row>
    <row r="9" spans="1:13" ht="14.25" thickBot="1" thickTop="1">
      <c r="A9" s="5" t="s">
        <v>35</v>
      </c>
      <c r="B9" s="22">
        <v>1201</v>
      </c>
      <c r="C9" s="6" t="s">
        <v>6</v>
      </c>
      <c r="D9" s="7">
        <v>7000000</v>
      </c>
      <c r="E9" s="8"/>
      <c r="I9" s="5" t="s">
        <v>36</v>
      </c>
      <c r="J9" s="22">
        <v>1203</v>
      </c>
      <c r="K9" s="6" t="s">
        <v>8</v>
      </c>
      <c r="L9" s="7">
        <v>1000000</v>
      </c>
      <c r="M9" s="8"/>
    </row>
    <row r="10" spans="1:13" ht="14.25" thickBot="1" thickTop="1">
      <c r="A10" s="9" t="s">
        <v>69</v>
      </c>
      <c r="B10" s="10"/>
      <c r="C10" s="10"/>
      <c r="D10" s="25">
        <f>SUM(D9)</f>
        <v>7000000</v>
      </c>
      <c r="E10" s="26"/>
      <c r="I10" s="5" t="s">
        <v>42</v>
      </c>
      <c r="J10" s="22">
        <v>1203</v>
      </c>
      <c r="K10" s="6" t="s">
        <v>8</v>
      </c>
      <c r="L10" s="7">
        <v>1000000</v>
      </c>
      <c r="M10" s="8"/>
    </row>
    <row r="11" spans="1:13" ht="14.25" thickBot="1" thickTop="1">
      <c r="A11" s="12"/>
      <c r="B11" s="13"/>
      <c r="C11" s="13"/>
      <c r="D11" s="13"/>
      <c r="E11" s="24">
        <f>SUM(D10-E10)</f>
        <v>7000000</v>
      </c>
      <c r="I11" s="9" t="s">
        <v>69</v>
      </c>
      <c r="J11" s="10"/>
      <c r="K11" s="10"/>
      <c r="L11" s="25">
        <f>SUM(L9:L10)</f>
        <v>2000000</v>
      </c>
      <c r="M11" s="26"/>
    </row>
    <row r="12" spans="9:13" ht="14.25" thickBot="1" thickTop="1">
      <c r="I12" s="12"/>
      <c r="J12" s="13"/>
      <c r="K12" s="13"/>
      <c r="L12" s="13"/>
      <c r="M12" s="24">
        <f>SUM(L11)</f>
        <v>2000000</v>
      </c>
    </row>
    <row r="13" ht="13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AI8"/>
  <sheetViews>
    <sheetView showGridLines="0" zoomScalePageLayoutView="0" workbookViewId="0" topLeftCell="A1">
      <selection activeCell="J3" sqref="J3"/>
    </sheetView>
  </sheetViews>
  <sheetFormatPr defaultColWidth="9.140625" defaultRowHeight="15" customHeight="1"/>
  <cols>
    <col min="1" max="1" width="17.8515625" style="0" customWidth="1"/>
    <col min="3" max="3" width="21.8515625" style="0" customWidth="1"/>
    <col min="4" max="5" width="13.8515625" style="0" bestFit="1" customWidth="1"/>
    <col min="9" max="9" width="17.140625" style="0" customWidth="1"/>
    <col min="10" max="10" width="7.28125" style="0" bestFit="1" customWidth="1"/>
    <col min="11" max="11" width="24.28125" style="0" customWidth="1"/>
    <col min="12" max="12" width="16.7109375" style="0" customWidth="1"/>
    <col min="13" max="13" width="15.57421875" style="0" bestFit="1" customWidth="1"/>
  </cols>
  <sheetData>
    <row r="1" spans="1:35" ht="15" customHeight="1">
      <c r="A1" s="33"/>
      <c r="B1" s="33"/>
      <c r="C1" s="33"/>
      <c r="D1" s="33" t="s">
        <v>0</v>
      </c>
      <c r="E1" s="33"/>
      <c r="F1" s="33"/>
      <c r="G1" s="33"/>
      <c r="H1" s="33"/>
      <c r="I1" s="33"/>
      <c r="J1" s="33"/>
      <c r="K1" s="33"/>
      <c r="L1" s="33" t="s">
        <v>0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5" customHeight="1">
      <c r="A2" s="33"/>
      <c r="B2" s="33"/>
      <c r="C2" s="33"/>
      <c r="D2" s="33">
        <v>2101</v>
      </c>
      <c r="E2" s="33"/>
      <c r="F2" s="33"/>
      <c r="G2" s="33"/>
      <c r="H2" s="33"/>
      <c r="I2" s="33"/>
      <c r="J2" s="33"/>
      <c r="K2" s="33"/>
      <c r="L2" s="33">
        <v>2102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5" customHeight="1" thickBot="1">
      <c r="A3" s="33"/>
      <c r="B3" s="33" t="s">
        <v>122</v>
      </c>
      <c r="C3" s="33"/>
      <c r="D3" s="33"/>
      <c r="E3" s="33"/>
      <c r="F3" s="33"/>
      <c r="G3" s="33"/>
      <c r="H3" s="33"/>
      <c r="I3" s="33"/>
      <c r="J3" s="33" t="s">
        <v>123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13" ht="15" customHeight="1" thickBot="1" thickTop="1">
      <c r="A4" s="19" t="str">
        <f>'BB AKTIVA LANCAR'!Y4</f>
        <v>Tanggal</v>
      </c>
      <c r="B4" s="20" t="str">
        <f>'BB AKTIVA LANCAR'!Z4</f>
        <v>No Rek</v>
      </c>
      <c r="C4" s="20" t="str">
        <f>'BB AKTIVA LANCAR'!AA4</f>
        <v>Nama Rekening</v>
      </c>
      <c r="D4" s="20" t="str">
        <f>'BB AKTIVA LANCAR'!AB4</f>
        <v>Debet </v>
      </c>
      <c r="E4" s="21" t="str">
        <f>'BB AKTIVA LANCAR'!AC4</f>
        <v>Kredit</v>
      </c>
      <c r="I4" s="19" t="str">
        <f>'BB AKTIVA LANCAR'!Y4</f>
        <v>Tanggal</v>
      </c>
      <c r="J4" s="20" t="str">
        <f>'BB AKTIVA LANCAR'!Z4</f>
        <v>No Rek</v>
      </c>
      <c r="K4" s="20" t="str">
        <f>'BB AKTIVA LANCAR'!AA4</f>
        <v>Nama Rekening</v>
      </c>
      <c r="L4" s="20" t="str">
        <f>'BB AKTIVA LANCAR'!AB4</f>
        <v>Debet </v>
      </c>
      <c r="M4" s="21" t="str">
        <f>'BB AKTIVA LANCAR'!AC4</f>
        <v>Kredit</v>
      </c>
    </row>
    <row r="5" spans="1:13" ht="15" customHeight="1" thickBot="1" thickTop="1">
      <c r="A5" s="5" t="s">
        <v>42</v>
      </c>
      <c r="B5" s="22">
        <v>2101</v>
      </c>
      <c r="C5" s="6" t="s">
        <v>10</v>
      </c>
      <c r="D5" s="7"/>
      <c r="E5" s="8">
        <v>500000</v>
      </c>
      <c r="I5" s="5" t="s">
        <v>40</v>
      </c>
      <c r="J5" s="22">
        <v>2102</v>
      </c>
      <c r="K5" s="6" t="s">
        <v>11</v>
      </c>
      <c r="L5" s="7"/>
      <c r="M5" s="8">
        <v>1000000</v>
      </c>
    </row>
    <row r="6" spans="1:13" ht="15" customHeight="1" thickBot="1" thickTop="1">
      <c r="A6" s="9" t="s">
        <v>69</v>
      </c>
      <c r="B6" s="10"/>
      <c r="C6" s="10"/>
      <c r="D6" s="10"/>
      <c r="E6" s="11">
        <f>SUM(E5)</f>
        <v>500000</v>
      </c>
      <c r="I6" s="5" t="s">
        <v>43</v>
      </c>
      <c r="J6" s="22">
        <v>2102</v>
      </c>
      <c r="K6" s="6" t="str">
        <f>VLOOKUP(J6,'DAFTAR REKENING'!$A$5:$B$23,2)</f>
        <v>Uang Muka Konsumen</v>
      </c>
      <c r="L6" s="7">
        <v>1000000</v>
      </c>
      <c r="M6" s="8"/>
    </row>
    <row r="7" spans="1:13" ht="15" customHeight="1" thickBot="1" thickTop="1">
      <c r="A7" s="12"/>
      <c r="B7" s="13"/>
      <c r="C7" s="13"/>
      <c r="D7" s="14">
        <f>SUM(E6)</f>
        <v>500000</v>
      </c>
      <c r="E7" s="15"/>
      <c r="I7" s="9" t="s">
        <v>69</v>
      </c>
      <c r="J7" s="10"/>
      <c r="K7" s="10"/>
      <c r="L7" s="25">
        <f>SUM(L5:L6)</f>
        <v>1000000</v>
      </c>
      <c r="M7" s="11">
        <f>SUM(M5:M6)</f>
        <v>1000000</v>
      </c>
    </row>
    <row r="8" spans="9:13" ht="15" customHeight="1" thickBot="1" thickTop="1">
      <c r="I8" s="37"/>
      <c r="J8" s="38"/>
      <c r="K8" s="38"/>
      <c r="L8" s="58">
        <f>SUM(L7-M7)</f>
        <v>0</v>
      </c>
      <c r="M8" s="59">
        <f>SUM(M7-L7)</f>
        <v>0</v>
      </c>
    </row>
    <row r="9" ht="15" customHeight="1" thickTop="1"/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E7"/>
  <sheetViews>
    <sheetView showGridLines="0" zoomScalePageLayoutView="0" workbookViewId="0" topLeftCell="A1">
      <selection activeCell="L16" sqref="L16"/>
    </sheetView>
  </sheetViews>
  <sheetFormatPr defaultColWidth="9.140625" defaultRowHeight="15" customHeight="1"/>
  <cols>
    <col min="1" max="1" width="16.7109375" style="0" customWidth="1"/>
    <col min="2" max="2" width="9.00390625" style="0" customWidth="1"/>
    <col min="3" max="3" width="18.57421875" style="0" customWidth="1"/>
    <col min="4" max="5" width="16.421875" style="0" bestFit="1" customWidth="1"/>
  </cols>
  <sheetData>
    <row r="1" ht="15" customHeight="1">
      <c r="D1" s="33" t="s">
        <v>0</v>
      </c>
    </row>
    <row r="2" ht="15" customHeight="1">
      <c r="D2" s="33">
        <v>3101</v>
      </c>
    </row>
    <row r="3" spans="2:4" ht="15" customHeight="1" thickBot="1">
      <c r="B3" s="33" t="s">
        <v>124</v>
      </c>
      <c r="D3" s="33"/>
    </row>
    <row r="4" spans="1:5" ht="15" customHeight="1" thickBot="1" thickTop="1">
      <c r="A4" s="19" t="str">
        <f>'BB KEWAJIBAN LANCAR'!I4</f>
        <v>Tanggal</v>
      </c>
      <c r="B4" s="20" t="str">
        <f>'BB KEWAJIBAN LANCAR'!J4</f>
        <v>No Rek</v>
      </c>
      <c r="C4" s="20" t="str">
        <f>'BB KEWAJIBAN LANCAR'!K4</f>
        <v>Nama Rekening</v>
      </c>
      <c r="D4" s="20" t="str">
        <f>'BB KEWAJIBAN LANCAR'!L4</f>
        <v>Debet </v>
      </c>
      <c r="E4" s="21" t="str">
        <f>'BB KEWAJIBAN LANCAR'!M4</f>
        <v>Kredit</v>
      </c>
    </row>
    <row r="5" spans="1:5" ht="15" customHeight="1" thickBot="1" thickTop="1">
      <c r="A5" s="5" t="s">
        <v>33</v>
      </c>
      <c r="B5" s="22">
        <v>3101</v>
      </c>
      <c r="C5" s="6" t="s">
        <v>12</v>
      </c>
      <c r="D5" s="7"/>
      <c r="E5" s="8">
        <v>25000000</v>
      </c>
    </row>
    <row r="6" spans="1:5" ht="15" customHeight="1" thickBot="1" thickTop="1">
      <c r="A6" s="9" t="s">
        <v>69</v>
      </c>
      <c r="B6" s="10"/>
      <c r="C6" s="10"/>
      <c r="D6" s="10"/>
      <c r="E6" s="11">
        <f>SUM(E5)</f>
        <v>25000000</v>
      </c>
    </row>
    <row r="7" spans="1:5" ht="15" customHeight="1" thickBot="1" thickTop="1">
      <c r="A7" s="12"/>
      <c r="B7" s="13"/>
      <c r="C7" s="13"/>
      <c r="D7" s="14">
        <f>SUM(E6)</f>
        <v>25000000</v>
      </c>
      <c r="E7" s="15"/>
    </row>
    <row r="8" ht="15" customHeight="1" thickTop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W13"/>
  <sheetViews>
    <sheetView showGridLines="0" zoomScalePageLayoutView="0" workbookViewId="0" topLeftCell="A1">
      <selection activeCell="J3" sqref="J3"/>
    </sheetView>
  </sheetViews>
  <sheetFormatPr defaultColWidth="9.140625" defaultRowHeight="15" customHeight="1"/>
  <cols>
    <col min="1" max="1" width="18.57421875" style="0" customWidth="1"/>
    <col min="2" max="2" width="7.140625" style="0" bestFit="1" customWidth="1"/>
    <col min="3" max="3" width="17.7109375" style="0" bestFit="1" customWidth="1"/>
    <col min="4" max="5" width="16.28125" style="0" bestFit="1" customWidth="1"/>
    <col min="9" max="9" width="19.140625" style="0" customWidth="1"/>
    <col min="10" max="10" width="7.140625" style="0" bestFit="1" customWidth="1"/>
    <col min="11" max="11" width="27.8515625" style="0" customWidth="1"/>
    <col min="12" max="13" width="15.421875" style="0" bestFit="1" customWidth="1"/>
  </cols>
  <sheetData>
    <row r="1" spans="1:23" ht="15" customHeight="1">
      <c r="A1" s="33"/>
      <c r="B1" s="33"/>
      <c r="C1" s="33"/>
      <c r="D1" s="33" t="s">
        <v>70</v>
      </c>
      <c r="E1" s="33"/>
      <c r="F1" s="33"/>
      <c r="G1" s="33"/>
      <c r="H1" s="33"/>
      <c r="I1" s="33"/>
      <c r="J1" s="33"/>
      <c r="K1" s="33"/>
      <c r="L1" s="33" t="s">
        <v>0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" customHeight="1">
      <c r="A2" s="33"/>
      <c r="B2" s="33"/>
      <c r="C2" s="33"/>
      <c r="D2" s="33">
        <v>4101</v>
      </c>
      <c r="E2" s="33"/>
      <c r="F2" s="33"/>
      <c r="G2" s="33"/>
      <c r="H2" s="33"/>
      <c r="I2" s="33"/>
      <c r="J2" s="33"/>
      <c r="K2" s="33"/>
      <c r="L2" s="33">
        <v>4102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 customHeight="1" thickBot="1">
      <c r="A3" s="33"/>
      <c r="B3" s="33" t="s">
        <v>125</v>
      </c>
      <c r="C3" s="33"/>
      <c r="D3" s="33"/>
      <c r="E3" s="33"/>
      <c r="F3" s="33"/>
      <c r="G3" s="33"/>
      <c r="H3" s="33"/>
      <c r="I3" s="33"/>
      <c r="J3" s="33" t="s">
        <v>126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13" ht="15" customHeight="1" thickBot="1" thickTop="1">
      <c r="A4" s="19" t="str">
        <f>'BB MODAL'!A4</f>
        <v>Tanggal</v>
      </c>
      <c r="B4" s="20" t="str">
        <f>'BB MODAL'!B4</f>
        <v>No Rek</v>
      </c>
      <c r="C4" s="20" t="str">
        <f>'BB MODAL'!C4</f>
        <v>Nama Rekening</v>
      </c>
      <c r="D4" s="20" t="str">
        <f>'BB MODAL'!D4</f>
        <v>Debet </v>
      </c>
      <c r="E4" s="21" t="str">
        <f>'BB MODAL'!E4</f>
        <v>Kredit</v>
      </c>
      <c r="I4" s="19" t="str">
        <f>A4</f>
        <v>Tanggal</v>
      </c>
      <c r="J4" s="20" t="str">
        <f>B4</f>
        <v>No Rek</v>
      </c>
      <c r="K4" s="20" t="str">
        <f>C4</f>
        <v>Nama Rekening</v>
      </c>
      <c r="L4" s="20" t="str">
        <f>D4</f>
        <v>Debet </v>
      </c>
      <c r="M4" s="21" t="str">
        <f>E4</f>
        <v>Kredit</v>
      </c>
    </row>
    <row r="5" spans="1:13" ht="15" customHeight="1" thickBot="1" thickTop="1">
      <c r="A5" s="5" t="s">
        <v>43</v>
      </c>
      <c r="B5" s="22">
        <v>4101</v>
      </c>
      <c r="C5" s="6" t="s">
        <v>13</v>
      </c>
      <c r="D5" s="7"/>
      <c r="E5" s="8">
        <v>3000000</v>
      </c>
      <c r="I5" s="5" t="s">
        <v>41</v>
      </c>
      <c r="J5" s="22">
        <v>4102</v>
      </c>
      <c r="K5" s="6" t="s">
        <v>14</v>
      </c>
      <c r="L5" s="7"/>
      <c r="M5" s="8">
        <v>500000</v>
      </c>
    </row>
    <row r="6" spans="1:13" ht="15" customHeight="1" thickBot="1" thickTop="1">
      <c r="A6" s="5" t="s">
        <v>47</v>
      </c>
      <c r="B6" s="22">
        <v>4101</v>
      </c>
      <c r="C6" s="6" t="s">
        <v>13</v>
      </c>
      <c r="D6" s="7"/>
      <c r="E6" s="8">
        <v>2000000</v>
      </c>
      <c r="I6" s="5" t="s">
        <v>45</v>
      </c>
      <c r="J6" s="22">
        <v>4102</v>
      </c>
      <c r="K6" s="6" t="s">
        <v>14</v>
      </c>
      <c r="L6" s="7"/>
      <c r="M6" s="8">
        <v>300000</v>
      </c>
    </row>
    <row r="7" spans="1:13" ht="15" customHeight="1" thickBot="1" thickTop="1">
      <c r="A7" s="5" t="s">
        <v>53</v>
      </c>
      <c r="B7" s="22">
        <v>4101</v>
      </c>
      <c r="C7" s="6" t="s">
        <v>13</v>
      </c>
      <c r="D7" s="7"/>
      <c r="E7" s="8">
        <v>2000000</v>
      </c>
      <c r="I7" s="5" t="s">
        <v>49</v>
      </c>
      <c r="J7" s="22">
        <v>4102</v>
      </c>
      <c r="K7" s="6" t="s">
        <v>14</v>
      </c>
      <c r="L7" s="7"/>
      <c r="M7" s="8">
        <v>500000</v>
      </c>
    </row>
    <row r="8" spans="1:13" ht="15" customHeight="1" thickBot="1" thickTop="1">
      <c r="A8" s="5" t="s">
        <v>55</v>
      </c>
      <c r="B8" s="22">
        <v>4101</v>
      </c>
      <c r="C8" s="6" t="s">
        <v>13</v>
      </c>
      <c r="D8" s="7"/>
      <c r="E8" s="8">
        <v>2500000</v>
      </c>
      <c r="I8" s="5" t="s">
        <v>60</v>
      </c>
      <c r="J8" s="22">
        <v>4102</v>
      </c>
      <c r="K8" s="6" t="s">
        <v>14</v>
      </c>
      <c r="L8" s="7"/>
      <c r="M8" s="8">
        <v>700000</v>
      </c>
    </row>
    <row r="9" spans="1:13" ht="15" customHeight="1" thickBot="1" thickTop="1">
      <c r="A9" s="5" t="s">
        <v>62</v>
      </c>
      <c r="B9" s="22">
        <v>4101</v>
      </c>
      <c r="C9" s="6" t="s">
        <v>13</v>
      </c>
      <c r="D9" s="7"/>
      <c r="E9" s="8">
        <v>2000000</v>
      </c>
      <c r="I9" s="9" t="s">
        <v>69</v>
      </c>
      <c r="J9" s="10"/>
      <c r="K9" s="10"/>
      <c r="L9" s="10"/>
      <c r="M9" s="11">
        <f>SUM(M5:M8)</f>
        <v>2000000</v>
      </c>
    </row>
    <row r="10" spans="1:13" ht="15" customHeight="1" thickBot="1" thickTop="1">
      <c r="A10" s="5" t="s">
        <v>67</v>
      </c>
      <c r="B10" s="22">
        <v>4101</v>
      </c>
      <c r="C10" s="6" t="s">
        <v>13</v>
      </c>
      <c r="D10" s="7"/>
      <c r="E10" s="8">
        <v>2000000</v>
      </c>
      <c r="I10" s="12"/>
      <c r="J10" s="13"/>
      <c r="K10" s="13"/>
      <c r="L10" s="14">
        <f>SUM(M9)</f>
        <v>2000000</v>
      </c>
      <c r="M10" s="15"/>
    </row>
    <row r="11" spans="1:5" ht="15" customHeight="1" thickBot="1" thickTop="1">
      <c r="A11" s="5" t="s">
        <v>68</v>
      </c>
      <c r="B11" s="22">
        <v>4101</v>
      </c>
      <c r="C11" s="6" t="s">
        <v>13</v>
      </c>
      <c r="D11" s="7"/>
      <c r="E11" s="8">
        <v>1200000</v>
      </c>
    </row>
    <row r="12" spans="1:5" ht="15" customHeight="1" thickBot="1" thickTop="1">
      <c r="A12" s="9" t="s">
        <v>69</v>
      </c>
      <c r="B12" s="10"/>
      <c r="C12" s="10"/>
      <c r="D12" s="10"/>
      <c r="E12" s="11">
        <f>SUM(E5:E11)</f>
        <v>14700000</v>
      </c>
    </row>
    <row r="13" spans="1:5" ht="15" customHeight="1" thickBot="1" thickTop="1">
      <c r="A13" s="12"/>
      <c r="B13" s="13"/>
      <c r="C13" s="13"/>
      <c r="D13" s="14">
        <f>SUM(E12-D12)</f>
        <v>14700000</v>
      </c>
      <c r="E13" s="15"/>
    </row>
    <row r="14" ht="15" customHeight="1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AS8"/>
  <sheetViews>
    <sheetView showGridLines="0" zoomScalePageLayoutView="0" workbookViewId="0" topLeftCell="A1">
      <selection activeCell="R5" sqref="R5"/>
    </sheetView>
  </sheetViews>
  <sheetFormatPr defaultColWidth="9.140625" defaultRowHeight="15" customHeight="1"/>
  <cols>
    <col min="1" max="1" width="17.00390625" style="0" customWidth="1"/>
    <col min="2" max="2" width="8.421875" style="0" customWidth="1"/>
    <col min="3" max="3" width="22.140625" style="0" customWidth="1"/>
    <col min="4" max="4" width="16.421875" style="0" customWidth="1"/>
    <col min="5" max="5" width="15.421875" style="0" customWidth="1"/>
    <col min="9" max="9" width="16.57421875" style="0" customWidth="1"/>
    <col min="10" max="10" width="8.00390625" style="0" customWidth="1"/>
    <col min="11" max="11" width="22.00390625" style="0" customWidth="1"/>
    <col min="12" max="12" width="15.421875" style="0" bestFit="1" customWidth="1"/>
    <col min="13" max="13" width="15.28125" style="0" bestFit="1" customWidth="1"/>
    <col min="17" max="17" width="17.140625" style="0" customWidth="1"/>
    <col min="18" max="18" width="7.28125" style="0" bestFit="1" customWidth="1"/>
    <col min="19" max="19" width="25.7109375" style="0" customWidth="1"/>
    <col min="20" max="20" width="13.8515625" style="0" bestFit="1" customWidth="1"/>
    <col min="21" max="21" width="13.7109375" style="0" bestFit="1" customWidth="1"/>
    <col min="25" max="25" width="19.00390625" style="0" customWidth="1"/>
    <col min="26" max="26" width="7.28125" style="0" bestFit="1" customWidth="1"/>
    <col min="27" max="27" width="18.421875" style="0" customWidth="1"/>
    <col min="28" max="28" width="15.57421875" style="0" customWidth="1"/>
    <col min="29" max="29" width="13.7109375" style="0" bestFit="1" customWidth="1"/>
    <col min="33" max="33" width="16.8515625" style="0" customWidth="1"/>
    <col min="34" max="34" width="7.28125" style="0" bestFit="1" customWidth="1"/>
    <col min="35" max="35" width="15.00390625" style="0" customWidth="1"/>
    <col min="36" max="36" width="13.8515625" style="0" bestFit="1" customWidth="1"/>
    <col min="37" max="37" width="13.7109375" style="0" bestFit="1" customWidth="1"/>
  </cols>
  <sheetData>
    <row r="1" spans="1:45" ht="15" customHeight="1">
      <c r="A1" s="33"/>
      <c r="B1" s="33"/>
      <c r="C1" s="33"/>
      <c r="D1" s="33" t="s">
        <v>0</v>
      </c>
      <c r="E1" s="33"/>
      <c r="F1" s="33"/>
      <c r="G1" s="33"/>
      <c r="H1" s="33"/>
      <c r="I1" s="33"/>
      <c r="J1" s="33"/>
      <c r="K1" s="33"/>
      <c r="L1" s="33" t="s">
        <v>0</v>
      </c>
      <c r="M1" s="33"/>
      <c r="N1" s="33"/>
      <c r="O1" s="33"/>
      <c r="P1" s="33"/>
      <c r="Q1" s="33"/>
      <c r="R1" s="33"/>
      <c r="S1" s="33"/>
      <c r="T1" s="33" t="s">
        <v>0</v>
      </c>
      <c r="U1" s="33"/>
      <c r="V1" s="33"/>
      <c r="W1" s="33"/>
      <c r="X1" s="33"/>
      <c r="Y1" s="33"/>
      <c r="Z1" s="33"/>
      <c r="AA1" s="33"/>
      <c r="AB1" s="33" t="s">
        <v>0</v>
      </c>
      <c r="AC1" s="33"/>
      <c r="AD1" s="33"/>
      <c r="AE1" s="33"/>
      <c r="AF1" s="33"/>
      <c r="AG1" s="33"/>
      <c r="AH1" s="33"/>
      <c r="AI1" s="33"/>
      <c r="AJ1" s="33" t="s">
        <v>0</v>
      </c>
      <c r="AK1" s="33"/>
      <c r="AL1" s="33"/>
      <c r="AM1" s="33"/>
      <c r="AN1" s="33"/>
      <c r="AO1" s="33"/>
      <c r="AP1" s="33"/>
      <c r="AQ1" s="33"/>
      <c r="AR1" s="33"/>
      <c r="AS1" s="33"/>
    </row>
    <row r="2" spans="1:45" ht="15" customHeight="1">
      <c r="A2" s="33"/>
      <c r="B2" s="33"/>
      <c r="C2" s="33"/>
      <c r="D2" s="33">
        <v>5101</v>
      </c>
      <c r="E2" s="33"/>
      <c r="F2" s="33"/>
      <c r="G2" s="33"/>
      <c r="H2" s="33"/>
      <c r="I2" s="33"/>
      <c r="J2" s="33"/>
      <c r="K2" s="33"/>
      <c r="L2" s="33">
        <v>5102</v>
      </c>
      <c r="M2" s="33"/>
      <c r="N2" s="33"/>
      <c r="O2" s="33"/>
      <c r="P2" s="33"/>
      <c r="Q2" s="33"/>
      <c r="R2" s="33"/>
      <c r="S2" s="33"/>
      <c r="T2" s="33">
        <v>5103</v>
      </c>
      <c r="U2" s="33"/>
      <c r="V2" s="33"/>
      <c r="W2" s="33"/>
      <c r="X2" s="33"/>
      <c r="Y2" s="33"/>
      <c r="Z2" s="33"/>
      <c r="AA2" s="33"/>
      <c r="AB2" s="33">
        <v>5104</v>
      </c>
      <c r="AC2" s="33"/>
      <c r="AD2" s="33"/>
      <c r="AE2" s="33"/>
      <c r="AF2" s="33"/>
      <c r="AG2" s="33"/>
      <c r="AH2" s="33"/>
      <c r="AI2" s="33"/>
      <c r="AJ2" s="33">
        <v>5105</v>
      </c>
      <c r="AK2" s="33"/>
      <c r="AL2" s="33"/>
      <c r="AM2" s="33"/>
      <c r="AN2" s="33"/>
      <c r="AO2" s="33"/>
      <c r="AP2" s="33"/>
      <c r="AQ2" s="33"/>
      <c r="AR2" s="33"/>
      <c r="AS2" s="33"/>
    </row>
    <row r="3" spans="1:45" ht="15" customHeight="1" thickBot="1">
      <c r="A3" s="33"/>
      <c r="B3" s="33" t="s">
        <v>127</v>
      </c>
      <c r="C3" s="33"/>
      <c r="D3" s="33"/>
      <c r="E3" s="33"/>
      <c r="F3" s="33"/>
      <c r="G3" s="33"/>
      <c r="H3" s="33"/>
      <c r="I3" s="33"/>
      <c r="J3" s="33" t="s">
        <v>128</v>
      </c>
      <c r="K3" s="33"/>
      <c r="L3" s="33"/>
      <c r="M3" s="33"/>
      <c r="N3" s="33"/>
      <c r="O3" s="33"/>
      <c r="P3" s="33"/>
      <c r="Q3" s="33"/>
      <c r="R3" s="33" t="s">
        <v>129</v>
      </c>
      <c r="S3" s="33"/>
      <c r="T3" s="33"/>
      <c r="U3" s="33"/>
      <c r="V3" s="33"/>
      <c r="W3" s="33"/>
      <c r="X3" s="33"/>
      <c r="Y3" s="33"/>
      <c r="Z3" s="33" t="s">
        <v>130</v>
      </c>
      <c r="AA3" s="33"/>
      <c r="AB3" s="33"/>
      <c r="AC3" s="33"/>
      <c r="AD3" s="33"/>
      <c r="AE3" s="33"/>
      <c r="AF3" s="33"/>
      <c r="AG3" s="33"/>
      <c r="AH3" s="33" t="s">
        <v>131</v>
      </c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37" ht="15" customHeight="1" thickBot="1" thickTop="1">
      <c r="A4" s="19" t="str">
        <f>'BB PENDAPATAN'!I4</f>
        <v>Tanggal</v>
      </c>
      <c r="B4" s="20" t="str">
        <f>'BB PENDAPATAN'!J4</f>
        <v>No Rek</v>
      </c>
      <c r="C4" s="20" t="str">
        <f>'BB PENDAPATAN'!K4</f>
        <v>Nama Rekening</v>
      </c>
      <c r="D4" s="20" t="str">
        <f>'BB PENDAPATAN'!L4</f>
        <v>Debet </v>
      </c>
      <c r="E4" s="21" t="str">
        <f>'BB PENDAPATAN'!M4</f>
        <v>Kredit</v>
      </c>
      <c r="I4" s="19" t="str">
        <f>A4</f>
        <v>Tanggal</v>
      </c>
      <c r="J4" s="20" t="str">
        <f>B4</f>
        <v>No Rek</v>
      </c>
      <c r="K4" s="20" t="str">
        <f>C4</f>
        <v>Nama Rekening</v>
      </c>
      <c r="L4" s="20" t="str">
        <f>D4</f>
        <v>Debet </v>
      </c>
      <c r="M4" s="21" t="str">
        <f>E4</f>
        <v>Kredit</v>
      </c>
      <c r="Q4" s="2" t="str">
        <f>A4</f>
        <v>Tanggal</v>
      </c>
      <c r="R4" s="3" t="str">
        <f>B4</f>
        <v>No Rek</v>
      </c>
      <c r="S4" s="3" t="str">
        <f>C4</f>
        <v>Nama Rekening</v>
      </c>
      <c r="T4" s="3" t="str">
        <f>D4</f>
        <v>Debet </v>
      </c>
      <c r="U4" s="4" t="str">
        <f>E4</f>
        <v>Kredit</v>
      </c>
      <c r="Y4" s="2" t="str">
        <f>A4</f>
        <v>Tanggal</v>
      </c>
      <c r="Z4" s="3" t="str">
        <f>B4</f>
        <v>No Rek</v>
      </c>
      <c r="AA4" s="3" t="str">
        <f>C4</f>
        <v>Nama Rekening</v>
      </c>
      <c r="AB4" s="3" t="str">
        <f>D4</f>
        <v>Debet </v>
      </c>
      <c r="AC4" s="4" t="str">
        <f>E4</f>
        <v>Kredit</v>
      </c>
      <c r="AG4" s="2" t="str">
        <f>A4</f>
        <v>Tanggal</v>
      </c>
      <c r="AH4" s="3" t="str">
        <f>B4</f>
        <v>No Rek</v>
      </c>
      <c r="AI4" s="3" t="str">
        <f>C4</f>
        <v>Nama Rekening</v>
      </c>
      <c r="AJ4" s="3" t="str">
        <f>D4</f>
        <v>Debet </v>
      </c>
      <c r="AK4" s="4" t="str">
        <f>E4</f>
        <v>Kredit</v>
      </c>
    </row>
    <row r="5" spans="1:37" ht="15" customHeight="1" thickBot="1" thickTop="1">
      <c r="A5" s="28" t="s">
        <v>39</v>
      </c>
      <c r="B5" s="22">
        <v>5101</v>
      </c>
      <c r="C5" s="6" t="s">
        <v>15</v>
      </c>
      <c r="D5" s="7">
        <v>300000</v>
      </c>
      <c r="E5" s="8"/>
      <c r="I5" s="28" t="s">
        <v>44</v>
      </c>
      <c r="J5" s="22">
        <v>5102</v>
      </c>
      <c r="K5" s="6" t="s">
        <v>16</v>
      </c>
      <c r="L5" s="7">
        <v>800000</v>
      </c>
      <c r="M5" s="8"/>
      <c r="Q5" s="5" t="s">
        <v>46</v>
      </c>
      <c r="R5" s="22">
        <v>5103</v>
      </c>
      <c r="S5" s="6" t="s">
        <v>17</v>
      </c>
      <c r="T5" s="7">
        <v>200000</v>
      </c>
      <c r="U5" s="8"/>
      <c r="Y5" s="5" t="s">
        <v>50</v>
      </c>
      <c r="Z5" s="22">
        <v>5104</v>
      </c>
      <c r="AA5" s="6" t="s">
        <v>18</v>
      </c>
      <c r="AB5" s="7">
        <v>100000</v>
      </c>
      <c r="AC5" s="8"/>
      <c r="AG5" s="5" t="s">
        <v>52</v>
      </c>
      <c r="AH5" s="22">
        <v>5105</v>
      </c>
      <c r="AI5" s="6" t="s">
        <v>19</v>
      </c>
      <c r="AJ5" s="7">
        <v>150000</v>
      </c>
      <c r="AK5" s="8"/>
    </row>
    <row r="6" spans="1:37" ht="15" customHeight="1" thickBot="1" thickTop="1">
      <c r="A6" s="28" t="s">
        <v>59</v>
      </c>
      <c r="B6" s="22">
        <v>5101</v>
      </c>
      <c r="C6" s="6" t="s">
        <v>15</v>
      </c>
      <c r="D6" s="7">
        <v>350000</v>
      </c>
      <c r="E6" s="8"/>
      <c r="I6" s="28" t="s">
        <v>56</v>
      </c>
      <c r="J6" s="22">
        <v>5102</v>
      </c>
      <c r="K6" s="6" t="s">
        <v>16</v>
      </c>
      <c r="L6" s="7">
        <v>1000000</v>
      </c>
      <c r="M6" s="8"/>
      <c r="Q6" s="9" t="s">
        <v>69</v>
      </c>
      <c r="R6" s="10"/>
      <c r="S6" s="10"/>
      <c r="T6" s="25">
        <f>SUM(T5)</f>
        <v>200000</v>
      </c>
      <c r="U6" s="26"/>
      <c r="Y6" s="5" t="s">
        <v>63</v>
      </c>
      <c r="Z6" s="22">
        <v>5104</v>
      </c>
      <c r="AA6" s="6" t="s">
        <v>18</v>
      </c>
      <c r="AB6" s="7">
        <v>120000</v>
      </c>
      <c r="AC6" s="8"/>
      <c r="AG6" s="5" t="s">
        <v>64</v>
      </c>
      <c r="AH6" s="22">
        <v>5105</v>
      </c>
      <c r="AI6" s="6" t="s">
        <v>19</v>
      </c>
      <c r="AJ6" s="7">
        <v>160000</v>
      </c>
      <c r="AK6" s="17"/>
    </row>
    <row r="7" spans="1:37" ht="15" customHeight="1" thickBot="1" thickTop="1">
      <c r="A7" s="9" t="s">
        <v>69</v>
      </c>
      <c r="B7" s="10"/>
      <c r="C7" s="10"/>
      <c r="D7" s="25">
        <f>SUM(D5:D6)</f>
        <v>650000</v>
      </c>
      <c r="E7" s="26"/>
      <c r="I7" s="9" t="s">
        <v>69</v>
      </c>
      <c r="J7" s="10"/>
      <c r="K7" s="10"/>
      <c r="L7" s="25">
        <f>SUM(L5:L6)</f>
        <v>1800000</v>
      </c>
      <c r="M7" s="26"/>
      <c r="Q7" s="12"/>
      <c r="R7" s="13"/>
      <c r="S7" s="13"/>
      <c r="T7" s="13"/>
      <c r="U7" s="24">
        <f>SUM(T6-U6)</f>
        <v>200000</v>
      </c>
      <c r="Y7" s="9" t="s">
        <v>69</v>
      </c>
      <c r="Z7" s="10"/>
      <c r="AA7" s="10"/>
      <c r="AB7" s="25">
        <f>SUM(AB5:AB6)</f>
        <v>220000</v>
      </c>
      <c r="AC7" s="26"/>
      <c r="AG7" s="9" t="s">
        <v>69</v>
      </c>
      <c r="AH7" s="10"/>
      <c r="AI7" s="10"/>
      <c r="AJ7" s="25">
        <f>SUM(AJ5:AJ6)</f>
        <v>310000</v>
      </c>
      <c r="AK7" s="11"/>
    </row>
    <row r="8" spans="1:37" ht="15" customHeight="1" thickBot="1" thickTop="1">
      <c r="A8" s="12"/>
      <c r="B8" s="13"/>
      <c r="C8" s="13"/>
      <c r="D8" s="13"/>
      <c r="E8" s="24">
        <f>SUM(D7-E7)</f>
        <v>650000</v>
      </c>
      <c r="I8" s="12"/>
      <c r="J8" s="13"/>
      <c r="K8" s="13"/>
      <c r="L8" s="13"/>
      <c r="M8" s="24">
        <f>SUM(L7-M7)</f>
        <v>1800000</v>
      </c>
      <c r="Y8" s="12"/>
      <c r="Z8" s="13"/>
      <c r="AA8" s="13"/>
      <c r="AB8" s="13"/>
      <c r="AC8" s="24">
        <f>SUM(AB7-AC7)</f>
        <v>220000</v>
      </c>
      <c r="AG8" s="12"/>
      <c r="AH8" s="13"/>
      <c r="AI8" s="13"/>
      <c r="AJ8" s="13"/>
      <c r="AK8" s="24">
        <f>SUM(AJ7-AK7)</f>
        <v>310000</v>
      </c>
    </row>
    <row r="9" ht="15" customHeight="1" thickTop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D25"/>
  <sheetViews>
    <sheetView showGridLines="0" zoomScalePageLayoutView="0" workbookViewId="0" topLeftCell="A1">
      <selection activeCell="B6" sqref="B6"/>
    </sheetView>
  </sheetViews>
  <sheetFormatPr defaultColWidth="9.140625" defaultRowHeight="16.5" customHeight="1"/>
  <cols>
    <col min="2" max="2" width="43.00390625" style="0" customWidth="1"/>
    <col min="3" max="3" width="17.57421875" style="0" customWidth="1"/>
    <col min="4" max="4" width="16.421875" style="0" bestFit="1" customWidth="1"/>
  </cols>
  <sheetData>
    <row r="1" spans="1:4" ht="21">
      <c r="A1" s="92" t="s">
        <v>72</v>
      </c>
      <c r="B1" s="92"/>
      <c r="C1" s="92"/>
      <c r="D1" s="92"/>
    </row>
    <row r="2" spans="1:4" ht="21">
      <c r="A2" s="92" t="s">
        <v>74</v>
      </c>
      <c r="B2" s="92"/>
      <c r="C2" s="92"/>
      <c r="D2" s="92"/>
    </row>
    <row r="3" spans="1:4" ht="21">
      <c r="A3" s="92" t="s">
        <v>73</v>
      </c>
      <c r="B3" s="92"/>
      <c r="C3" s="92"/>
      <c r="D3" s="92"/>
    </row>
    <row r="4" spans="1:4" ht="16.5" customHeight="1" thickBot="1">
      <c r="A4" s="34"/>
      <c r="B4" s="34"/>
      <c r="C4" s="34"/>
      <c r="D4" s="34"/>
    </row>
    <row r="5" spans="1:4" ht="16.5" customHeight="1" thickBot="1" thickTop="1">
      <c r="A5" s="19" t="str">
        <f>'DAFTAR REKENING'!A4</f>
        <v>No Rek</v>
      </c>
      <c r="B5" s="20" t="str">
        <f>'DAFTAR REKENING'!B4</f>
        <v>Nama Rekening</v>
      </c>
      <c r="C5" s="20" t="s">
        <v>31</v>
      </c>
      <c r="D5" s="21" t="s">
        <v>32</v>
      </c>
    </row>
    <row r="6" spans="1:4" ht="16.5" customHeight="1" thickBot="1" thickTop="1">
      <c r="A6" s="41">
        <v>1101</v>
      </c>
      <c r="B6" s="6" t="str">
        <f>'DAFTAR REKENING'!B5</f>
        <v>Kas</v>
      </c>
      <c r="C6" s="7">
        <f>'BB AKTIVA LANCAR'!$E$37</f>
        <v>16520000</v>
      </c>
      <c r="D6" s="8"/>
    </row>
    <row r="7" spans="1:4" ht="16.5" customHeight="1" thickBot="1" thickTop="1">
      <c r="A7" s="41">
        <v>1102</v>
      </c>
      <c r="B7" s="6" t="str">
        <f>'DAFTAR REKENING'!B6</f>
        <v>Piutang Usaha</v>
      </c>
      <c r="C7" s="7">
        <f>'BB AKTIVA LANCAR'!$M$8</f>
        <v>500000</v>
      </c>
      <c r="D7" s="8"/>
    </row>
    <row r="8" spans="1:4" ht="16.5" customHeight="1" thickBot="1" thickTop="1">
      <c r="A8" s="41">
        <v>1103</v>
      </c>
      <c r="B8" s="6" t="str">
        <f>'DAFTAR REKENING'!B7</f>
        <v>Sewa Ruang Dibayar Dimuka</v>
      </c>
      <c r="C8" s="7">
        <f>'BB AKTIVA LANCAR'!$U$7</f>
        <v>4000000</v>
      </c>
      <c r="D8" s="8"/>
    </row>
    <row r="9" spans="1:4" ht="16.5" customHeight="1" thickBot="1" thickTop="1">
      <c r="A9" s="41">
        <v>1104</v>
      </c>
      <c r="B9" s="6" t="str">
        <f>'DAFTAR REKENING'!B8</f>
        <v>Persediaan Perlengkapan Sablon</v>
      </c>
      <c r="C9" s="7">
        <f>'BB AKTIVA LANCAR'!$AC$7</f>
        <v>5000000</v>
      </c>
      <c r="D9" s="8"/>
    </row>
    <row r="10" spans="1:4" ht="16.5" customHeight="1" thickBot="1" thickTop="1">
      <c r="A10" s="41">
        <v>1105</v>
      </c>
      <c r="B10" s="6" t="str">
        <f>'DAFTAR REKENING'!B9</f>
        <v>Persediaan Kain Sablon</v>
      </c>
      <c r="C10" s="7">
        <f>'BB AKTIVA LANCAR'!$AK$9</f>
        <v>4000000</v>
      </c>
      <c r="D10" s="8"/>
    </row>
    <row r="11" spans="1:4" ht="16.5" customHeight="1" thickBot="1" thickTop="1">
      <c r="A11" s="42">
        <v>1201</v>
      </c>
      <c r="B11" s="6" t="str">
        <f>'DAFTAR REKENING'!B10</f>
        <v>Komputer</v>
      </c>
      <c r="C11" s="7">
        <f>'BB AKTIVA TETAP'!$E$11</f>
        <v>7000000</v>
      </c>
      <c r="D11" s="8"/>
    </row>
    <row r="12" spans="1:4" ht="16.5" customHeight="1" thickBot="1" thickTop="1">
      <c r="A12" s="42">
        <v>1202</v>
      </c>
      <c r="B12" s="6" t="str">
        <f>'DAFTAR REKENING'!B11</f>
        <v>Akm. Depreseasi Komputer</v>
      </c>
      <c r="C12" s="7"/>
      <c r="D12" s="8"/>
    </row>
    <row r="13" spans="1:4" ht="16.5" customHeight="1" thickBot="1" thickTop="1">
      <c r="A13" s="42">
        <v>1203</v>
      </c>
      <c r="B13" s="6" t="str">
        <f>'DAFTAR REKENING'!B12</f>
        <v>Perlengkapan Ruang Usaha</v>
      </c>
      <c r="C13" s="7">
        <f>'BB AKTIVA TETAP'!$M$12</f>
        <v>2000000</v>
      </c>
      <c r="D13" s="8"/>
    </row>
    <row r="14" spans="1:4" ht="16.5" customHeight="1" thickBot="1" thickTop="1">
      <c r="A14" s="42">
        <v>1204</v>
      </c>
      <c r="B14" s="6" t="str">
        <f>'DAFTAR REKENING'!B13</f>
        <v>Akm. Depreseiasi  Perlengkapan Ruang Usaha</v>
      </c>
      <c r="C14" s="7"/>
      <c r="D14" s="8"/>
    </row>
    <row r="15" spans="1:4" ht="16.5" customHeight="1" thickBot="1" thickTop="1">
      <c r="A15" s="43">
        <v>2101</v>
      </c>
      <c r="B15" s="6" t="str">
        <f>'DAFTAR REKENING'!B14</f>
        <v>Hutang Usaha</v>
      </c>
      <c r="C15" s="7"/>
      <c r="D15" s="8">
        <f>'BB KEWAJIBAN LANCAR'!$D$7</f>
        <v>500000</v>
      </c>
    </row>
    <row r="16" spans="1:4" ht="16.5" customHeight="1" thickBot="1" thickTop="1">
      <c r="A16" s="43">
        <v>2102</v>
      </c>
      <c r="B16" s="6" t="str">
        <f>'DAFTAR REKENING'!B15</f>
        <v>Uang Muka Konsumen</v>
      </c>
      <c r="C16" s="7"/>
      <c r="D16" s="8"/>
    </row>
    <row r="17" spans="1:4" ht="16.5" customHeight="1" thickBot="1" thickTop="1">
      <c r="A17" s="45">
        <v>3101</v>
      </c>
      <c r="B17" s="6" t="str">
        <f>'DAFTAR REKENING'!B16</f>
        <v>Modal Budi</v>
      </c>
      <c r="C17" s="7"/>
      <c r="D17" s="8">
        <f>'BB MODAL'!$D$7</f>
        <v>25000000</v>
      </c>
    </row>
    <row r="18" spans="1:4" ht="16.5" customHeight="1" thickBot="1" thickTop="1">
      <c r="A18" s="47">
        <v>4101</v>
      </c>
      <c r="B18" s="6" t="str">
        <f>'DAFTAR REKENING'!B17</f>
        <v>Penghasilan Sablon</v>
      </c>
      <c r="C18" s="7"/>
      <c r="D18" s="8">
        <f>'BB PENDAPATAN'!$D$13</f>
        <v>14700000</v>
      </c>
    </row>
    <row r="19" spans="1:4" ht="16.5" customHeight="1" thickBot="1" thickTop="1">
      <c r="A19" s="44">
        <v>4102</v>
      </c>
      <c r="B19" s="6" t="str">
        <f>'DAFTAR REKENING'!B18</f>
        <v>Penghasilan Jasa Desain Grafis</v>
      </c>
      <c r="C19" s="7"/>
      <c r="D19" s="8">
        <f>'BB PENDAPATAN'!$L$10</f>
        <v>2000000</v>
      </c>
    </row>
    <row r="20" spans="1:4" ht="16.5" customHeight="1" thickBot="1" thickTop="1">
      <c r="A20" s="44">
        <v>5101</v>
      </c>
      <c r="B20" s="6" t="str">
        <f>'DAFTAR REKENING'!B19</f>
        <v>Biaya Promosi</v>
      </c>
      <c r="C20" s="7">
        <f>'BB BIAYA'!$E$8</f>
        <v>650000</v>
      </c>
      <c r="D20" s="8"/>
    </row>
    <row r="21" spans="1:4" ht="16.5" customHeight="1" thickBot="1" thickTop="1">
      <c r="A21" s="44">
        <v>5102</v>
      </c>
      <c r="B21" s="6" t="str">
        <f>'DAFTAR REKENING'!B20</f>
        <v>Biaya Pegawai</v>
      </c>
      <c r="C21" s="7">
        <f>'BB BIAYA'!$M$8</f>
        <v>1800000</v>
      </c>
      <c r="D21" s="8"/>
    </row>
    <row r="22" spans="1:4" ht="16.5" customHeight="1" thickBot="1" thickTop="1">
      <c r="A22" s="44">
        <v>5103</v>
      </c>
      <c r="B22" s="6" t="str">
        <f>'DAFTAR REKENING'!B21</f>
        <v>Biaya Perawatan Aktiva</v>
      </c>
      <c r="C22" s="7">
        <f>'BB BIAYA'!$U$7</f>
        <v>200000</v>
      </c>
      <c r="D22" s="8"/>
    </row>
    <row r="23" spans="1:4" ht="16.5" customHeight="1" thickBot="1" thickTop="1">
      <c r="A23" s="44">
        <v>5104</v>
      </c>
      <c r="B23" s="6" t="str">
        <f>'DAFTAR REKENING'!B22</f>
        <v>Biaya Listrik</v>
      </c>
      <c r="C23" s="7">
        <f>'BB BIAYA'!$AC$8</f>
        <v>220000</v>
      </c>
      <c r="D23" s="8"/>
    </row>
    <row r="24" spans="1:4" ht="16.5" customHeight="1" thickBot="1" thickTop="1">
      <c r="A24" s="44">
        <v>5105</v>
      </c>
      <c r="B24" s="6" t="str">
        <f>'DAFTAR REKENING'!B23</f>
        <v>Biaya Telepon</v>
      </c>
      <c r="C24" s="7">
        <f>'BB BIAYA'!$AK$8</f>
        <v>310000</v>
      </c>
      <c r="D24" s="8"/>
    </row>
    <row r="25" spans="1:4" ht="16.5" customHeight="1" thickBot="1" thickTop="1">
      <c r="A25" s="37"/>
      <c r="B25" s="13" t="s">
        <v>69</v>
      </c>
      <c r="C25" s="14">
        <f>SUM(C6:C24)</f>
        <v>42200000</v>
      </c>
      <c r="D25" s="24">
        <f>SUM(D6:D24)</f>
        <v>42200000</v>
      </c>
    </row>
    <row r="26" ht="16.5" customHeight="1" thickTop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</dc:creator>
  <cp:keywords/>
  <dc:description/>
  <cp:lastModifiedBy>User</cp:lastModifiedBy>
  <dcterms:created xsi:type="dcterms:W3CDTF">2010-05-26T10:12:57Z</dcterms:created>
  <dcterms:modified xsi:type="dcterms:W3CDTF">2011-03-04T02:17:01Z</dcterms:modified>
  <cp:category/>
  <cp:version/>
  <cp:contentType/>
  <cp:contentStatus/>
</cp:coreProperties>
</file>